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1102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40" i="1" l="1"/>
  <c r="G8" i="1"/>
  <c r="I50" i="1"/>
  <c r="H50" i="1"/>
  <c r="F50" i="1"/>
  <c r="E50" i="1"/>
  <c r="I40" i="1"/>
  <c r="H40" i="1"/>
  <c r="F40" i="1"/>
  <c r="F39" i="1" s="1"/>
  <c r="E40" i="1"/>
  <c r="I39" i="1"/>
  <c r="H39" i="1"/>
  <c r="G39" i="1"/>
  <c r="E39" i="1"/>
  <c r="I22" i="1"/>
  <c r="H22" i="1"/>
  <c r="G22" i="1"/>
  <c r="F22" i="1"/>
  <c r="E22" i="1"/>
  <c r="I14" i="1"/>
  <c r="H14" i="1"/>
  <c r="G14" i="1"/>
  <c r="F14" i="1"/>
  <c r="F8" i="1" s="1"/>
  <c r="E14" i="1"/>
  <c r="I9" i="1"/>
  <c r="H9" i="1"/>
  <c r="G9" i="1"/>
  <c r="F9" i="1"/>
  <c r="E9" i="1"/>
  <c r="I8" i="1"/>
  <c r="H8" i="1"/>
  <c r="E8" i="1"/>
  <c r="D9" i="1"/>
  <c r="D8" i="1" s="1"/>
  <c r="D39" i="1"/>
  <c r="D40" i="1"/>
  <c r="D22" i="1"/>
  <c r="D14" i="1"/>
  <c r="G50" i="1" l="1"/>
  <c r="C55" i="1"/>
  <c r="D50" i="1" l="1"/>
</calcChain>
</file>

<file path=xl/sharedStrings.xml><?xml version="1.0" encoding="utf-8"?>
<sst xmlns="http://schemas.openxmlformats.org/spreadsheetml/2006/main" count="106" uniqueCount="75">
  <si>
    <t xml:space="preserve">GOBIERNO DE LA PROVINCIA DE SAN JUAN  </t>
  </si>
  <si>
    <t>MINISTERIO DE HACIENDA Y FINANZAS</t>
  </si>
  <si>
    <t xml:space="preserve"> Anexo II –STOCK DE DEUDA DE LA ADMINISTRACIÓN PUBLICA NO FINANCIERA</t>
  </si>
  <si>
    <t>PRESTAMISTA</t>
  </si>
  <si>
    <t>FINALIZACIÓN</t>
  </si>
  <si>
    <t>MONEDA</t>
  </si>
  <si>
    <t>DEL</t>
  </si>
  <si>
    <t>PRÉSTAMO</t>
  </si>
  <si>
    <t>DE ORIGEN</t>
  </si>
  <si>
    <t xml:space="preserve"> GOBIERNO NACIONAL</t>
  </si>
  <si>
    <t>FONDOS FIDUCIARIOS</t>
  </si>
  <si>
    <r>
      <t xml:space="preserve">FONDO FIDUCIARIO DESARROLLO PROVINCIAL-CAMESA- </t>
    </r>
    <r>
      <rPr>
        <b/>
        <sz val="11"/>
        <color theme="1"/>
        <rFont val="Arial"/>
        <family val="2"/>
      </rPr>
      <t>Nota Nº 5</t>
    </r>
  </si>
  <si>
    <t>Pesos</t>
  </si>
  <si>
    <t>Programa Federal de Desendeudamiento</t>
  </si>
  <si>
    <t>Fondo Fiduciario de Infraestructura Regional - Túnel de Zonda</t>
  </si>
  <si>
    <t>Fondo Fiduciario de Infraestructura Regional - San Juan Conectado</t>
  </si>
  <si>
    <t>OTROS ENTES DEL ESTADO NACIONAL</t>
  </si>
  <si>
    <t>SUPERINTENDENCIA DEL SERVICIO DE SALUD</t>
  </si>
  <si>
    <r>
      <t xml:space="preserve">Administración Federal de Ingresos Públicos (convenio vales alimentarios) </t>
    </r>
    <r>
      <rPr>
        <b/>
        <sz val="11"/>
        <color theme="1"/>
        <rFont val="Arial"/>
        <family val="2"/>
      </rPr>
      <t>Nota Nº 4</t>
    </r>
  </si>
  <si>
    <t>Administración Federal de Ingresos Públicos--DECRETO 1123-MHF-2013-Convenio mayores costos</t>
  </si>
  <si>
    <t>Programa Federal De Fortalecimiento Operativo en Áreas de Seg. Y Salud--PROFEDESS--</t>
  </si>
  <si>
    <r>
      <t xml:space="preserve">Fondo de Garantía de Sustentabilidad - </t>
    </r>
    <r>
      <rPr>
        <b/>
        <sz val="11"/>
        <color theme="1"/>
        <rFont val="Arial"/>
        <family val="2"/>
      </rPr>
      <t>Nota Nº 6</t>
    </r>
  </si>
  <si>
    <r>
      <t xml:space="preserve">Administración Federal de Ingresos Públicos- Ley 1593-I Plan de Pago Previsional J 607314 </t>
    </r>
    <r>
      <rPr>
        <b/>
        <sz val="11"/>
        <color theme="1"/>
        <rFont val="Arial"/>
        <family val="2"/>
      </rPr>
      <t>Nota N° 4</t>
    </r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</si>
  <si>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</si>
  <si>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</si>
  <si>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</si>
  <si>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</si>
  <si>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</si>
  <si>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</si>
  <si>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</si>
  <si>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</si>
  <si>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</si>
  <si>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</si>
  <si>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</si>
  <si>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</si>
  <si>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</si>
  <si>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</si>
  <si>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</si>
  <si>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</si>
  <si>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</si>
  <si>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</si>
  <si>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ENTIDADES BANCARIAS Y FINANCIERAS</t>
  </si>
  <si>
    <r>
      <t xml:space="preserve">Banco Boston (Cedido al Banco Patagonia)                                                   </t>
    </r>
    <r>
      <rPr>
        <b/>
        <sz val="10"/>
        <rFont val="Arial"/>
        <family val="2"/>
      </rPr>
      <t>Nota Nº 4</t>
    </r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</si>
  <si>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</si>
  <si>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</si>
  <si>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</si>
  <si>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</si>
  <si>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</si>
  <si>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</si>
  <si>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</si>
  <si>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</si>
  <si>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</si>
  <si>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</si>
  <si>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</si>
  <si>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</si>
  <si>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</si>
  <si>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</si>
  <si>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</si>
  <si>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</si>
  <si>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</si>
  <si>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</si>
  <si>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$912 (c</t>
    </r>
    <r>
      <rPr>
        <i/>
        <sz val="11"/>
        <rFont val="Arial"/>
        <family val="2"/>
      </rPr>
      <t>otización del dólar al 28/06/2024)</t>
    </r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</si>
  <si>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</si>
  <si>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1"/>
        <color theme="1"/>
        <rFont val="Arial"/>
        <family val="2"/>
      </rPr>
      <t>En conciliación con la Unidad Ejecutora del I.P.V. Préstamo Cancelado.-</t>
    </r>
  </si>
  <si>
    <t>Nota Nº4: Este préstamo fue cancelado.</t>
  </si>
  <si>
    <t>Nota N°5: La cancelación del prestamos estaba prevista para Diciembre 2023, se descontó de la coparticipación nacional el 09 de Enero 2024, quedando cancelado.</t>
  </si>
  <si>
    <t>Nota N°6: Préstamo Convertido en "Titulos Públicos - Ley 2359 -I-FGS "</t>
  </si>
  <si>
    <t xml:space="preserve">DEUDA </t>
  </si>
  <si>
    <t>USO DEL.CTO.</t>
  </si>
  <si>
    <t>DEVENGADO</t>
  </si>
  <si>
    <t>BASE CAJA</t>
  </si>
  <si>
    <t>Amortización</t>
  </si>
  <si>
    <t>Intereses</t>
  </si>
  <si>
    <t>Deuda Flotante al 30/06/2024</t>
  </si>
  <si>
    <t xml:space="preserve"> JUNIO 2024- ACUMULADO PRIMER SEMESTRE-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</si>
</sst>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_ ;_ * \-#,##0_ ;_ * &quot;-&quot;??_ ;_ @_ "/>
    <numFmt numFmtId="166" formatCode="_-* #,##0.00\ _P_t_s_-;\-* #,##0.00\ _P_t_s_-;_-* \-??\ _P_t_s_-;_-@_-"/>
    <numFmt numFmtId="167" formatCode="_-* #,##0\ _P_t_s_-;\-* #,##0\ _P_t_s_-;_-* \-??\ _P_t_s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2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5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left" vertical="center" indent="2"/>
    </xf>
    <xf numFmtId="0" fontId="6" fillId="0" borderId="15" xfId="0" applyFont="1" applyBorder="1" applyAlignment="1">
      <alignment horizontal="center" vertical="center"/>
    </xf>
    <xf numFmtId="0" fontId="5" fillId="0" borderId="6" xfId="0" applyFont="1" applyFill="1" applyBorder="1"/>
    <xf numFmtId="17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16" xfId="0" applyFont="1" applyBorder="1" applyAlignment="1">
      <alignment horizontal="left" vertical="center" indent="2"/>
    </xf>
    <xf numFmtId="0" fontId="6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11" fillId="0" borderId="6" xfId="3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6" fontId="6" fillId="0" borderId="0" xfId="0" applyNumberFormat="1" applyFont="1" applyBorder="1"/>
    <xf numFmtId="3" fontId="6" fillId="0" borderId="0" xfId="0" applyNumberFormat="1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7" fontId="5" fillId="0" borderId="0" xfId="4" applyNumberFormat="1" applyFont="1" applyFill="1" applyBorder="1" applyAlignment="1" applyProtection="1"/>
    <xf numFmtId="0" fontId="1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15" fillId="0" borderId="0" xfId="0" applyFont="1" applyBorder="1"/>
    <xf numFmtId="0" fontId="5" fillId="0" borderId="0" xfId="0" applyFont="1" applyBorder="1"/>
    <xf numFmtId="0" fontId="0" fillId="0" borderId="0" xfId="0" applyFont="1"/>
    <xf numFmtId="0" fontId="6" fillId="0" borderId="3" xfId="0" applyFont="1" applyFill="1" applyBorder="1" applyAlignment="1">
      <alignment horizontal="center" vertical="center"/>
    </xf>
    <xf numFmtId="16" fontId="6" fillId="0" borderId="7" xfId="0" applyNumberFormat="1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165" fontId="6" fillId="0" borderId="15" xfId="1" applyNumberFormat="1" applyFont="1" applyBorder="1" applyAlignment="1">
      <alignment horizontal="center" vertical="center"/>
    </xf>
    <xf numFmtId="165" fontId="9" fillId="3" borderId="7" xfId="1" applyNumberFormat="1" applyFont="1" applyFill="1" applyBorder="1" applyAlignment="1" applyProtection="1">
      <alignment horizontal="center" vertical="center"/>
    </xf>
    <xf numFmtId="165" fontId="10" fillId="4" borderId="7" xfId="1" applyNumberFormat="1" applyFont="1" applyFill="1" applyBorder="1" applyAlignment="1" applyProtection="1"/>
    <xf numFmtId="165" fontId="10" fillId="4" borderId="6" xfId="1" applyNumberFormat="1" applyFont="1" applyFill="1" applyBorder="1" applyAlignment="1" applyProtection="1">
      <alignment horizontal="center" vertical="center"/>
    </xf>
    <xf numFmtId="165" fontId="6" fillId="0" borderId="16" xfId="1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5" fontId="6" fillId="0" borderId="18" xfId="1" applyNumberFormat="1" applyFont="1" applyFill="1" applyBorder="1" applyAlignment="1">
      <alignment horizontal="center" vertical="center"/>
    </xf>
    <xf numFmtId="165" fontId="6" fillId="0" borderId="18" xfId="1" applyNumberFormat="1" applyFont="1" applyFill="1" applyBorder="1" applyAlignment="1">
      <alignment vertical="center"/>
    </xf>
    <xf numFmtId="165" fontId="9" fillId="0" borderId="7" xfId="1" applyNumberFormat="1" applyFont="1" applyFill="1" applyBorder="1" applyAlignment="1" applyProtection="1"/>
    <xf numFmtId="165" fontId="9" fillId="0" borderId="6" xfId="1" applyNumberFormat="1" applyFont="1" applyFill="1" applyBorder="1" applyAlignment="1" applyProtection="1">
      <alignment horizontal="center" vertical="center"/>
    </xf>
    <xf numFmtId="165" fontId="9" fillId="0" borderId="7" xfId="1" applyNumberFormat="1" applyFont="1" applyFill="1" applyBorder="1" applyAlignment="1" applyProtection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/>
    <xf numFmtId="165" fontId="12" fillId="0" borderId="7" xfId="1" applyNumberFormat="1" applyFont="1" applyFill="1" applyBorder="1" applyAlignment="1" applyProtection="1">
      <alignment horizontal="center" vertical="center"/>
    </xf>
    <xf numFmtId="165" fontId="12" fillId="0" borderId="7" xfId="1" applyNumberFormat="1" applyFont="1" applyFill="1" applyBorder="1" applyAlignment="1" applyProtection="1"/>
    <xf numFmtId="165" fontId="12" fillId="0" borderId="6" xfId="1" applyNumberFormat="1" applyFont="1" applyFill="1" applyBorder="1" applyAlignment="1" applyProtection="1">
      <alignment horizontal="center" vertical="center"/>
    </xf>
    <xf numFmtId="165" fontId="6" fillId="0" borderId="21" xfId="1" applyNumberFormat="1" applyFont="1" applyFill="1" applyBorder="1" applyAlignment="1" applyProtection="1">
      <alignment horizontal="center" vertical="center"/>
    </xf>
    <xf numFmtId="165" fontId="6" fillId="0" borderId="21" xfId="1" applyNumberFormat="1" applyFont="1" applyFill="1" applyBorder="1" applyAlignment="1" applyProtection="1"/>
    <xf numFmtId="165" fontId="9" fillId="0" borderId="20" xfId="1" applyNumberFormat="1" applyFont="1" applyFill="1" applyBorder="1" applyAlignment="1" applyProtection="1">
      <alignment horizontal="center" vertical="center"/>
    </xf>
    <xf numFmtId="165" fontId="9" fillId="0" borderId="21" xfId="1" applyNumberFormat="1" applyFont="1" applyFill="1" applyBorder="1" applyAlignment="1" applyProtection="1">
      <alignment horizontal="center" vertical="center"/>
    </xf>
    <xf numFmtId="165" fontId="13" fillId="0" borderId="20" xfId="1" applyNumberFormat="1" applyFont="1" applyFill="1" applyBorder="1" applyAlignment="1" applyProtection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right"/>
    </xf>
    <xf numFmtId="0" fontId="6" fillId="3" borderId="23" xfId="0" applyFont="1" applyFill="1" applyBorder="1"/>
    <xf numFmtId="0" fontId="6" fillId="3" borderId="23" xfId="0" applyFont="1" applyFill="1" applyBorder="1" applyAlignment="1">
      <alignment horizontal="center"/>
    </xf>
    <xf numFmtId="167" fontId="6" fillId="3" borderId="24" xfId="0" applyNumberFormat="1" applyFont="1" applyFill="1" applyBorder="1"/>
    <xf numFmtId="0" fontId="5" fillId="3" borderId="23" xfId="0" applyFont="1" applyFill="1" applyBorder="1" applyAlignment="1">
      <alignment wrapText="1"/>
    </xf>
    <xf numFmtId="0" fontId="5" fillId="3" borderId="23" xfId="0" applyFont="1" applyFill="1" applyBorder="1" applyAlignment="1">
      <alignment horizontal="center" wrapText="1"/>
    </xf>
    <xf numFmtId="167" fontId="5" fillId="3" borderId="24" xfId="4" applyNumberFormat="1" applyFont="1" applyFill="1" applyBorder="1" applyAlignment="1" applyProtection="1"/>
    <xf numFmtId="0" fontId="5" fillId="3" borderId="23" xfId="0" applyFont="1" applyFill="1" applyBorder="1"/>
    <xf numFmtId="0" fontId="5" fillId="3" borderId="23" xfId="0" applyFont="1" applyFill="1" applyBorder="1" applyAlignment="1">
      <alignment horizontal="center"/>
    </xf>
    <xf numFmtId="0" fontId="5" fillId="3" borderId="25" xfId="0" applyFont="1" applyFill="1" applyBorder="1"/>
    <xf numFmtId="0" fontId="5" fillId="3" borderId="25" xfId="0" applyFont="1" applyFill="1" applyBorder="1" applyAlignment="1">
      <alignment horizontal="center"/>
    </xf>
    <xf numFmtId="167" fontId="5" fillId="3" borderId="25" xfId="4" applyNumberFormat="1" applyFont="1" applyFill="1" applyBorder="1" applyAlignment="1" applyProtection="1"/>
    <xf numFmtId="167" fontId="5" fillId="3" borderId="24" xfId="4" applyNumberFormat="1" applyFont="1" applyFill="1" applyBorder="1" applyAlignment="1" applyProtection="1">
      <alignment horizontal="right"/>
    </xf>
    <xf numFmtId="0" fontId="14" fillId="3" borderId="8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0" fontId="14" fillId="3" borderId="5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" fontId="6" fillId="0" borderId="8" xfId="0" applyNumberFormat="1" applyFont="1" applyFill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</cellXfs>
  <cellStyles count="5">
    <cellStyle name="Incorrecto" xfId="3" builtinId="27"/>
    <cellStyle name="Millares" xfId="1" builtinId="3"/>
    <cellStyle name="Millares 2" xfId="4"/>
    <cellStyle name="Normal" xfId="0" builtinId="0"/>
    <cellStyle name="Título 1" xfId="2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B28" workbookViewId="0">
      <selection activeCell="K10" sqref="K10"/>
    </sheetView>
  </sheetViews>
  <sheetFormatPr baseColWidth="10" defaultRowHeight="15" x14ac:dyDescent="0.25"/>
  <cols>
    <col min="1" max="1" width="169.28515625" bestFit="1" customWidth="1"/>
    <col min="2" max="2" width="13.85546875" bestFit="1" customWidth="1"/>
    <col min="3" max="3" width="16.28515625" customWidth="1"/>
    <col min="4" max="4" width="13.7109375" customWidth="1"/>
    <col min="5" max="5" width="12.7109375" customWidth="1"/>
    <col min="6" max="6" width="13.5703125" customWidth="1"/>
    <col min="7" max="7" width="12.85546875" customWidth="1"/>
    <col min="8" max="8" width="13.42578125" customWidth="1"/>
    <col min="9" max="9" width="12.42578125" customWidth="1"/>
  </cols>
  <sheetData>
    <row r="1" spans="1:9" ht="15.75" x14ac:dyDescent="0.25">
      <c r="A1" s="2" t="s">
        <v>0</v>
      </c>
      <c r="B1" s="3"/>
      <c r="C1" s="2"/>
    </row>
    <row r="2" spans="1:9" ht="15.75" x14ac:dyDescent="0.25">
      <c r="A2" s="2" t="s">
        <v>1</v>
      </c>
      <c r="B2" s="3"/>
      <c r="C2" s="2"/>
    </row>
    <row r="3" spans="1:9" ht="15.75" x14ac:dyDescent="0.25">
      <c r="A3" s="2"/>
      <c r="B3" s="3"/>
      <c r="C3" s="2"/>
    </row>
    <row r="4" spans="1:9" ht="16.5" thickBot="1" x14ac:dyDescent="0.3">
      <c r="A4" s="2" t="s">
        <v>2</v>
      </c>
      <c r="B4" s="3"/>
      <c r="C4" s="2"/>
    </row>
    <row r="5" spans="1:9" ht="15.75" thickBot="1" x14ac:dyDescent="0.3">
      <c r="A5" s="88" t="s">
        <v>3</v>
      </c>
      <c r="B5" s="5" t="s">
        <v>4</v>
      </c>
      <c r="C5" s="6" t="s">
        <v>5</v>
      </c>
      <c r="D5" s="43" t="s">
        <v>67</v>
      </c>
      <c r="E5" s="91" t="s">
        <v>74</v>
      </c>
      <c r="F5" s="92"/>
      <c r="G5" s="92"/>
      <c r="H5" s="92"/>
      <c r="I5" s="93"/>
    </row>
    <row r="6" spans="1:9" ht="15.75" thickBot="1" x14ac:dyDescent="0.3">
      <c r="A6" s="89"/>
      <c r="B6" s="7" t="s">
        <v>6</v>
      </c>
      <c r="C6" s="8"/>
      <c r="D6" s="44"/>
      <c r="E6" s="94" t="s">
        <v>68</v>
      </c>
      <c r="F6" s="96" t="s">
        <v>69</v>
      </c>
      <c r="G6" s="97"/>
      <c r="H6" s="97" t="s">
        <v>70</v>
      </c>
      <c r="I6" s="98"/>
    </row>
    <row r="7" spans="1:9" ht="15.75" thickBot="1" x14ac:dyDescent="0.3">
      <c r="A7" s="90"/>
      <c r="B7" s="9" t="s">
        <v>7</v>
      </c>
      <c r="C7" s="10" t="s">
        <v>8</v>
      </c>
      <c r="D7" s="45">
        <v>45473</v>
      </c>
      <c r="E7" s="95"/>
      <c r="F7" s="46" t="s">
        <v>71</v>
      </c>
      <c r="G7" s="46" t="s">
        <v>72</v>
      </c>
      <c r="H7" s="47" t="s">
        <v>71</v>
      </c>
      <c r="I7" s="46" t="s">
        <v>72</v>
      </c>
    </row>
    <row r="8" spans="1:9" ht="15.75" thickBot="1" x14ac:dyDescent="0.3">
      <c r="A8" s="11" t="s">
        <v>9</v>
      </c>
      <c r="B8" s="12"/>
      <c r="C8" s="13"/>
      <c r="D8" s="48">
        <f>+D14+D9</f>
        <v>7481275.7571500009</v>
      </c>
      <c r="E8" s="48">
        <f t="shared" ref="E8:I8" si="0">+E14+E9</f>
        <v>1751144.8249599999</v>
      </c>
      <c r="F8" s="48">
        <f t="shared" si="0"/>
        <v>493372.2954</v>
      </c>
      <c r="G8" s="48">
        <f>+G14+G9-1</f>
        <v>414144.62832999992</v>
      </c>
      <c r="H8" s="48">
        <f t="shared" si="0"/>
        <v>493372.2954</v>
      </c>
      <c r="I8" s="48">
        <f t="shared" si="0"/>
        <v>414145.62832999992</v>
      </c>
    </row>
    <row r="9" spans="1:9" ht="15.75" thickTop="1" x14ac:dyDescent="0.25">
      <c r="A9" s="14" t="s">
        <v>10</v>
      </c>
      <c r="B9" s="15"/>
      <c r="C9" s="15"/>
      <c r="D9" s="49">
        <f>+D13+D12+D11+D10</f>
        <v>6921237.9739200007</v>
      </c>
      <c r="E9" s="49">
        <f t="shared" ref="E9:I9" si="1">+E13+E12+E11+E10</f>
        <v>1751144.8249599999</v>
      </c>
      <c r="F9" s="49">
        <f t="shared" si="1"/>
        <v>488577.07863</v>
      </c>
      <c r="G9" s="49">
        <f t="shared" si="1"/>
        <v>412884.26297999994</v>
      </c>
      <c r="H9" s="49">
        <f t="shared" si="1"/>
        <v>488577.07863</v>
      </c>
      <c r="I9" s="49">
        <f t="shared" si="1"/>
        <v>412884.26297999994</v>
      </c>
    </row>
    <row r="10" spans="1:9" x14ac:dyDescent="0.25">
      <c r="A10" s="16" t="s">
        <v>11</v>
      </c>
      <c r="B10" s="17">
        <v>45261</v>
      </c>
      <c r="C10" s="18" t="s">
        <v>12</v>
      </c>
      <c r="D10" s="50">
        <v>0</v>
      </c>
      <c r="E10" s="51"/>
      <c r="F10" s="51">
        <v>417610.22758999997</v>
      </c>
      <c r="G10" s="52">
        <v>33.179989999999997</v>
      </c>
      <c r="H10" s="52">
        <v>417610.22758999997</v>
      </c>
      <c r="I10" s="52">
        <v>33.179989999999997</v>
      </c>
    </row>
    <row r="11" spans="1:9" x14ac:dyDescent="0.25">
      <c r="A11" s="16" t="s">
        <v>13</v>
      </c>
      <c r="B11" s="17">
        <v>10990</v>
      </c>
      <c r="C11" s="18" t="s">
        <v>12</v>
      </c>
      <c r="D11" s="50">
        <v>520814.80933999998</v>
      </c>
      <c r="E11" s="51"/>
      <c r="F11" s="52">
        <v>38822.190660000007</v>
      </c>
      <c r="G11" s="52">
        <v>15646.25138</v>
      </c>
      <c r="H11" s="52">
        <v>38822.190660000007</v>
      </c>
      <c r="I11" s="52">
        <v>15646.25138</v>
      </c>
    </row>
    <row r="12" spans="1:9" x14ac:dyDescent="0.25">
      <c r="A12" s="16" t="s">
        <v>14</v>
      </c>
      <c r="B12" s="17">
        <v>48639</v>
      </c>
      <c r="C12" s="18" t="s">
        <v>12</v>
      </c>
      <c r="D12" s="50">
        <v>6230693.8212400004</v>
      </c>
      <c r="E12" s="51">
        <v>1750632.82124</v>
      </c>
      <c r="F12" s="52"/>
      <c r="G12" s="52">
        <v>376950.65213</v>
      </c>
      <c r="H12" s="52">
        <v>0</v>
      </c>
      <c r="I12" s="52">
        <v>376950.65213</v>
      </c>
    </row>
    <row r="13" spans="1:9" x14ac:dyDescent="0.25">
      <c r="A13" s="16" t="s">
        <v>15</v>
      </c>
      <c r="B13" s="17">
        <v>10990</v>
      </c>
      <c r="C13" s="18" t="s">
        <v>12</v>
      </c>
      <c r="D13" s="50">
        <v>169729.34334000002</v>
      </c>
      <c r="E13" s="51">
        <v>512.00371999999993</v>
      </c>
      <c r="F13" s="52">
        <v>32144.660379999998</v>
      </c>
      <c r="G13" s="52">
        <v>20254.179480000003</v>
      </c>
      <c r="H13" s="52">
        <v>32144.660379999998</v>
      </c>
      <c r="I13" s="52">
        <v>20254.179480000003</v>
      </c>
    </row>
    <row r="14" spans="1:9" x14ac:dyDescent="0.25">
      <c r="A14" s="19" t="s">
        <v>16</v>
      </c>
      <c r="B14" s="20"/>
      <c r="C14" s="21"/>
      <c r="D14" s="53">
        <f>+D21+D20+D19+D18+D17+D16+D15</f>
        <v>560037.78322999994</v>
      </c>
      <c r="E14" s="53">
        <f t="shared" ref="E14:I14" si="2">+E21+E20+E19+E18+E17+E16+E15</f>
        <v>0</v>
      </c>
      <c r="F14" s="53">
        <f t="shared" si="2"/>
        <v>4795.21677</v>
      </c>
      <c r="G14" s="53">
        <f t="shared" si="2"/>
        <v>1261.36535</v>
      </c>
      <c r="H14" s="53">
        <f t="shared" si="2"/>
        <v>4795.21677</v>
      </c>
      <c r="I14" s="53">
        <f t="shared" si="2"/>
        <v>1261.36535</v>
      </c>
    </row>
    <row r="15" spans="1:9" x14ac:dyDescent="0.25">
      <c r="A15" s="16" t="s">
        <v>17</v>
      </c>
      <c r="B15" s="17"/>
      <c r="C15" s="18" t="s">
        <v>12</v>
      </c>
      <c r="D15" s="50">
        <v>10766</v>
      </c>
      <c r="E15" s="51"/>
      <c r="F15" s="52"/>
      <c r="G15" s="52"/>
      <c r="H15" s="52">
        <v>0</v>
      </c>
      <c r="I15" s="52">
        <v>0</v>
      </c>
    </row>
    <row r="16" spans="1:9" x14ac:dyDescent="0.25">
      <c r="A16" s="16" t="s">
        <v>18</v>
      </c>
      <c r="B16" s="17">
        <v>44621</v>
      </c>
      <c r="C16" s="18" t="s">
        <v>12</v>
      </c>
      <c r="D16" s="50">
        <v>0</v>
      </c>
      <c r="E16" s="51"/>
      <c r="F16" s="52"/>
      <c r="G16" s="52"/>
      <c r="H16" s="52">
        <v>0</v>
      </c>
      <c r="I16" s="52">
        <v>0</v>
      </c>
    </row>
    <row r="17" spans="1:9" x14ac:dyDescent="0.25">
      <c r="A17" s="16" t="s">
        <v>19</v>
      </c>
      <c r="B17" s="17">
        <v>46966</v>
      </c>
      <c r="C17" s="18" t="s">
        <v>12</v>
      </c>
      <c r="D17" s="50">
        <v>53159.783230000001</v>
      </c>
      <c r="E17" s="51"/>
      <c r="F17" s="52">
        <v>4795.21677</v>
      </c>
      <c r="G17" s="52">
        <v>1261.36535</v>
      </c>
      <c r="H17" s="52">
        <v>4795.21677</v>
      </c>
      <c r="I17" s="52">
        <v>1261.36535</v>
      </c>
    </row>
    <row r="18" spans="1:9" x14ac:dyDescent="0.25">
      <c r="A18" s="16" t="s">
        <v>20</v>
      </c>
      <c r="B18" s="17">
        <v>44105</v>
      </c>
      <c r="C18" s="18" t="s">
        <v>12</v>
      </c>
      <c r="D18" s="50">
        <v>112</v>
      </c>
      <c r="E18" s="51"/>
      <c r="F18" s="52"/>
      <c r="G18" s="52"/>
      <c r="H18" s="52">
        <v>0</v>
      </c>
      <c r="I18" s="52">
        <v>0</v>
      </c>
    </row>
    <row r="19" spans="1:9" x14ac:dyDescent="0.25">
      <c r="A19" s="16" t="s">
        <v>21</v>
      </c>
      <c r="B19" s="17">
        <v>44958</v>
      </c>
      <c r="C19" s="18" t="s">
        <v>12</v>
      </c>
      <c r="D19" s="50">
        <v>0</v>
      </c>
      <c r="E19" s="51"/>
      <c r="F19" s="52"/>
      <c r="G19" s="52"/>
      <c r="H19" s="52">
        <v>0</v>
      </c>
      <c r="I19" s="52">
        <v>0</v>
      </c>
    </row>
    <row r="20" spans="1:9" x14ac:dyDescent="0.25">
      <c r="A20" s="16" t="s">
        <v>22</v>
      </c>
      <c r="B20" s="17">
        <v>44866</v>
      </c>
      <c r="C20" s="18" t="s">
        <v>12</v>
      </c>
      <c r="D20" s="50">
        <v>0</v>
      </c>
      <c r="E20" s="51"/>
      <c r="F20" s="52"/>
      <c r="G20" s="52"/>
      <c r="H20" s="52">
        <v>0</v>
      </c>
      <c r="I20" s="52">
        <v>0</v>
      </c>
    </row>
    <row r="21" spans="1:9" x14ac:dyDescent="0.25">
      <c r="A21" s="16" t="s">
        <v>23</v>
      </c>
      <c r="B21" s="17">
        <v>47969</v>
      </c>
      <c r="C21" s="18" t="s">
        <v>12</v>
      </c>
      <c r="D21" s="50">
        <v>496000</v>
      </c>
      <c r="E21" s="51"/>
      <c r="F21" s="52"/>
      <c r="G21" s="52"/>
      <c r="H21" s="52">
        <v>0</v>
      </c>
      <c r="I21" s="52">
        <v>0</v>
      </c>
    </row>
    <row r="22" spans="1:9" ht="15.75" thickBot="1" x14ac:dyDescent="0.3">
      <c r="A22" s="22" t="s">
        <v>24</v>
      </c>
      <c r="B22" s="22"/>
      <c r="C22" s="22"/>
      <c r="D22" s="54">
        <f>+D36+D35+D34+D33+D32+D31+D30+D29+D28+D27+D26+D25+D24+D23</f>
        <v>176580043.33335745</v>
      </c>
      <c r="E22" s="54">
        <f t="shared" ref="E22:I22" si="3">+E36+E35+E34+E33+E32+E31+E30+E29+E28+E27+E26+E25+E24+E23</f>
        <v>365388</v>
      </c>
      <c r="F22" s="54">
        <f t="shared" si="3"/>
        <v>6364939.2844099989</v>
      </c>
      <c r="G22" s="54">
        <f t="shared" si="3"/>
        <v>4942992.6302199997</v>
      </c>
      <c r="H22" s="54">
        <f t="shared" si="3"/>
        <v>6364939.2844099989</v>
      </c>
      <c r="I22" s="54">
        <f t="shared" si="3"/>
        <v>4942992.6302199997</v>
      </c>
    </row>
    <row r="23" spans="1:9" ht="15.75" thickTop="1" x14ac:dyDescent="0.25">
      <c r="A23" s="16" t="s">
        <v>25</v>
      </c>
      <c r="B23" s="17">
        <v>49522</v>
      </c>
      <c r="C23" s="18" t="s">
        <v>26</v>
      </c>
      <c r="D23" s="50">
        <v>14873676.649866741</v>
      </c>
      <c r="E23" s="51">
        <v>18913</v>
      </c>
      <c r="F23" s="52">
        <v>1043017.53261</v>
      </c>
      <c r="G23" s="52">
        <v>219899.01308999999</v>
      </c>
      <c r="H23" s="52">
        <v>1043017.53261</v>
      </c>
      <c r="I23" s="52">
        <v>219899.01308999999</v>
      </c>
    </row>
    <row r="24" spans="1:9" x14ac:dyDescent="0.25">
      <c r="A24" s="16" t="s">
        <v>27</v>
      </c>
      <c r="B24" s="17">
        <v>49522</v>
      </c>
      <c r="C24" s="18" t="s">
        <v>26</v>
      </c>
      <c r="D24" s="50">
        <v>25454243.564122427</v>
      </c>
      <c r="E24" s="51">
        <v>346475</v>
      </c>
      <c r="F24" s="52">
        <v>1494996.412</v>
      </c>
      <c r="G24" s="52">
        <v>441510.91566</v>
      </c>
      <c r="H24" s="52">
        <v>1494996.412</v>
      </c>
      <c r="I24" s="52">
        <v>441510.91566</v>
      </c>
    </row>
    <row r="25" spans="1:9" x14ac:dyDescent="0.25">
      <c r="A25" s="16" t="s">
        <v>28</v>
      </c>
      <c r="B25" s="17">
        <v>47423</v>
      </c>
      <c r="C25" s="18" t="s">
        <v>26</v>
      </c>
      <c r="D25" s="50">
        <v>0</v>
      </c>
      <c r="E25" s="51"/>
      <c r="F25" s="52"/>
      <c r="G25" s="52"/>
      <c r="H25" s="52">
        <v>0</v>
      </c>
      <c r="I25" s="52">
        <v>0</v>
      </c>
    </row>
    <row r="26" spans="1:9" x14ac:dyDescent="0.25">
      <c r="A26" s="16" t="s">
        <v>29</v>
      </c>
      <c r="B26" s="17">
        <v>14642</v>
      </c>
      <c r="C26" s="18" t="s">
        <v>26</v>
      </c>
      <c r="D26" s="50">
        <v>2462140.6754399999</v>
      </c>
      <c r="E26" s="51"/>
      <c r="F26" s="52">
        <v>96948.944400000008</v>
      </c>
      <c r="G26" s="52">
        <v>49923.27362</v>
      </c>
      <c r="H26" s="52">
        <v>96948.944400000008</v>
      </c>
      <c r="I26" s="52">
        <v>49923.27362</v>
      </c>
    </row>
    <row r="27" spans="1:9" x14ac:dyDescent="0.25">
      <c r="A27" s="16" t="s">
        <v>30</v>
      </c>
      <c r="B27" s="17">
        <v>45505</v>
      </c>
      <c r="C27" s="18" t="s">
        <v>26</v>
      </c>
      <c r="D27" s="50">
        <v>27154.772639999999</v>
      </c>
      <c r="E27" s="51"/>
      <c r="F27" s="52"/>
      <c r="G27" s="52"/>
      <c r="H27" s="52">
        <v>0</v>
      </c>
      <c r="I27" s="52">
        <v>0</v>
      </c>
    </row>
    <row r="28" spans="1:9" x14ac:dyDescent="0.25">
      <c r="A28" s="16" t="s">
        <v>31</v>
      </c>
      <c r="B28" s="17">
        <v>11994</v>
      </c>
      <c r="C28" s="18" t="s">
        <v>26</v>
      </c>
      <c r="D28" s="50">
        <v>11230746.136326792</v>
      </c>
      <c r="E28" s="51"/>
      <c r="F28" s="52">
        <v>686949.97967999999</v>
      </c>
      <c r="G28" s="52">
        <v>371061.07222999999</v>
      </c>
      <c r="H28" s="52">
        <v>686949.97967999999</v>
      </c>
      <c r="I28" s="52">
        <v>371061.07222999999</v>
      </c>
    </row>
    <row r="29" spans="1:9" x14ac:dyDescent="0.25">
      <c r="A29" s="16" t="s">
        <v>32</v>
      </c>
      <c r="B29" s="17">
        <v>14642</v>
      </c>
      <c r="C29" s="18" t="s">
        <v>26</v>
      </c>
      <c r="D29" s="50">
        <v>28451880.002332397</v>
      </c>
      <c r="E29" s="51"/>
      <c r="F29" s="52">
        <v>833428.59653999994</v>
      </c>
      <c r="G29" s="52">
        <v>932140.35858</v>
      </c>
      <c r="H29" s="52">
        <v>833428.59653999994</v>
      </c>
      <c r="I29" s="52">
        <v>932140.35858</v>
      </c>
    </row>
    <row r="30" spans="1:9" x14ac:dyDescent="0.25">
      <c r="A30" s="16" t="s">
        <v>33</v>
      </c>
      <c r="B30" s="17">
        <v>14642</v>
      </c>
      <c r="C30" s="18" t="s">
        <v>26</v>
      </c>
      <c r="D30" s="50">
        <v>36036945.709199056</v>
      </c>
      <c r="E30" s="51"/>
      <c r="F30" s="52">
        <v>1292763.6614999999</v>
      </c>
      <c r="G30" s="52">
        <v>1251488.1110999999</v>
      </c>
      <c r="H30" s="52">
        <v>1292763.6614999999</v>
      </c>
      <c r="I30" s="52">
        <v>1251488.1110999999</v>
      </c>
    </row>
    <row r="31" spans="1:9" x14ac:dyDescent="0.25">
      <c r="A31" s="16" t="s">
        <v>34</v>
      </c>
      <c r="B31" s="17">
        <v>47423</v>
      </c>
      <c r="C31" s="18" t="s">
        <v>26</v>
      </c>
      <c r="D31" s="50">
        <v>20263224.727439992</v>
      </c>
      <c r="E31" s="51"/>
      <c r="F31" s="52">
        <v>628099.37399999995</v>
      </c>
      <c r="G31" s="52">
        <v>574794.74349999998</v>
      </c>
      <c r="H31" s="52">
        <v>628099.37399999995</v>
      </c>
      <c r="I31" s="52">
        <v>574794.74349999998</v>
      </c>
    </row>
    <row r="32" spans="1:9" x14ac:dyDescent="0.25">
      <c r="A32" s="16" t="s">
        <v>35</v>
      </c>
      <c r="B32" s="17" t="s">
        <v>36</v>
      </c>
      <c r="C32" s="18" t="s">
        <v>12</v>
      </c>
      <c r="D32" s="50">
        <v>0</v>
      </c>
      <c r="E32" s="51"/>
      <c r="F32" s="52"/>
      <c r="G32" s="52"/>
      <c r="H32" s="52">
        <v>0</v>
      </c>
      <c r="I32" s="52">
        <v>0</v>
      </c>
    </row>
    <row r="33" spans="1:9" x14ac:dyDescent="0.25">
      <c r="A33" s="16" t="s">
        <v>37</v>
      </c>
      <c r="B33" s="17">
        <v>45566</v>
      </c>
      <c r="C33" s="18" t="s">
        <v>26</v>
      </c>
      <c r="D33" s="50">
        <v>187466.53391999996</v>
      </c>
      <c r="E33" s="51"/>
      <c r="F33" s="52"/>
      <c r="G33" s="52"/>
      <c r="H33" s="52">
        <v>0</v>
      </c>
      <c r="I33" s="52">
        <v>0</v>
      </c>
    </row>
    <row r="34" spans="1:9" x14ac:dyDescent="0.25">
      <c r="A34" s="16" t="s">
        <v>38</v>
      </c>
      <c r="B34" s="17">
        <v>15676</v>
      </c>
      <c r="C34" s="18" t="s">
        <v>26</v>
      </c>
      <c r="D34" s="50">
        <v>8633838.6658550613</v>
      </c>
      <c r="E34" s="51"/>
      <c r="F34" s="52">
        <v>288734.78367999999</v>
      </c>
      <c r="G34" s="52">
        <v>233514.785</v>
      </c>
      <c r="H34" s="52">
        <v>288734.78367999999</v>
      </c>
      <c r="I34" s="52">
        <v>233514.785</v>
      </c>
    </row>
    <row r="35" spans="1:9" x14ac:dyDescent="0.25">
      <c r="A35" s="16" t="s">
        <v>39</v>
      </c>
      <c r="B35" s="17">
        <v>53844</v>
      </c>
      <c r="C35" s="18" t="s">
        <v>26</v>
      </c>
      <c r="D35" s="50">
        <v>26836722.325440001</v>
      </c>
      <c r="E35" s="51"/>
      <c r="F35" s="52"/>
      <c r="G35" s="52">
        <v>821146.41503999999</v>
      </c>
      <c r="H35" s="52">
        <v>0</v>
      </c>
      <c r="I35" s="52">
        <v>821146.41503999999</v>
      </c>
    </row>
    <row r="36" spans="1:9" x14ac:dyDescent="0.25">
      <c r="A36" s="16" t="s">
        <v>40</v>
      </c>
      <c r="B36" s="17">
        <v>54940</v>
      </c>
      <c r="C36" s="18" t="s">
        <v>26</v>
      </c>
      <c r="D36" s="50">
        <v>2122003.5707749836</v>
      </c>
      <c r="E36" s="51"/>
      <c r="F36" s="52"/>
      <c r="G36" s="52">
        <v>47513.9424</v>
      </c>
      <c r="H36" s="52">
        <v>0</v>
      </c>
      <c r="I36" s="52">
        <v>47513.9424</v>
      </c>
    </row>
    <row r="37" spans="1:9" ht="15.75" thickBot="1" x14ac:dyDescent="0.3">
      <c r="A37" s="22" t="s">
        <v>41</v>
      </c>
      <c r="B37" s="22"/>
      <c r="C37" s="22"/>
      <c r="D37" s="55"/>
      <c r="E37" s="56"/>
      <c r="F37" s="54"/>
      <c r="G37" s="54"/>
      <c r="H37" s="55"/>
      <c r="I37" s="54"/>
    </row>
    <row r="38" spans="1:9" ht="15.75" thickTop="1" x14ac:dyDescent="0.25">
      <c r="A38" s="16" t="s">
        <v>42</v>
      </c>
      <c r="B38" s="18"/>
      <c r="C38" s="23" t="s">
        <v>12</v>
      </c>
      <c r="D38" s="50"/>
      <c r="E38" s="57"/>
      <c r="F38" s="58"/>
      <c r="G38" s="58"/>
      <c r="H38" s="59"/>
      <c r="I38" s="58"/>
    </row>
    <row r="39" spans="1:9" ht="15.75" thickBot="1" x14ac:dyDescent="0.3">
      <c r="A39" s="22" t="s">
        <v>43</v>
      </c>
      <c r="B39" s="22"/>
      <c r="C39" s="22"/>
      <c r="D39" s="54">
        <f>D40</f>
        <v>2516347.253</v>
      </c>
      <c r="E39" s="54">
        <f t="shared" ref="E39:I39" si="4">E40</f>
        <v>0</v>
      </c>
      <c r="F39" s="54">
        <f t="shared" si="4"/>
        <v>5276.7469999999994</v>
      </c>
      <c r="G39" s="54">
        <f t="shared" si="4"/>
        <v>1114728.35451</v>
      </c>
      <c r="H39" s="54">
        <f t="shared" si="4"/>
        <v>5276.7469999999994</v>
      </c>
      <c r="I39" s="54">
        <f t="shared" si="4"/>
        <v>1114727.35451</v>
      </c>
    </row>
    <row r="40" spans="1:9" ht="16.5" thickTop="1" thickBot="1" x14ac:dyDescent="0.3">
      <c r="A40" s="22" t="s">
        <v>44</v>
      </c>
      <c r="B40" s="22"/>
      <c r="C40" s="22" t="s">
        <v>45</v>
      </c>
      <c r="D40" s="54">
        <f>SUM(D41:D48)</f>
        <v>2516347.253</v>
      </c>
      <c r="E40" s="54">
        <f t="shared" ref="E40:I40" si="5">SUM(E41:E48)</f>
        <v>0</v>
      </c>
      <c r="F40" s="54">
        <f t="shared" si="5"/>
        <v>5276.7469999999994</v>
      </c>
      <c r="G40" s="54">
        <f>SUM(G41:G48)+1</f>
        <v>1114728.35451</v>
      </c>
      <c r="H40" s="54">
        <f t="shared" si="5"/>
        <v>5276.7469999999994</v>
      </c>
      <c r="I40" s="54">
        <f t="shared" si="5"/>
        <v>1114727.35451</v>
      </c>
    </row>
    <row r="41" spans="1:9" ht="15.75" thickTop="1" x14ac:dyDescent="0.25">
      <c r="A41" s="24" t="s">
        <v>46</v>
      </c>
      <c r="B41" s="25"/>
      <c r="C41" s="18"/>
      <c r="D41" s="60"/>
      <c r="E41" s="61"/>
      <c r="F41" s="58"/>
      <c r="G41" s="58"/>
      <c r="H41" s="52">
        <v>0</v>
      </c>
      <c r="I41" s="52">
        <v>0</v>
      </c>
    </row>
    <row r="42" spans="1:9" x14ac:dyDescent="0.25">
      <c r="A42" s="24" t="s">
        <v>47</v>
      </c>
      <c r="B42" s="25"/>
      <c r="C42" s="18"/>
      <c r="D42" s="60"/>
      <c r="E42" s="61"/>
      <c r="F42" s="58"/>
      <c r="G42" s="58"/>
      <c r="H42" s="52">
        <v>0</v>
      </c>
      <c r="I42" s="52">
        <v>0</v>
      </c>
    </row>
    <row r="43" spans="1:9" x14ac:dyDescent="0.25">
      <c r="A43" s="16" t="s">
        <v>48</v>
      </c>
      <c r="B43" s="17"/>
      <c r="C43" s="18" t="s">
        <v>12</v>
      </c>
      <c r="D43" s="50">
        <v>22568.253000000001</v>
      </c>
      <c r="E43" s="51"/>
      <c r="F43" s="58">
        <v>5276.7469999999994</v>
      </c>
      <c r="G43" s="58">
        <v>23211.570699999997</v>
      </c>
      <c r="H43" s="52">
        <v>5276.7469999999994</v>
      </c>
      <c r="I43" s="52">
        <v>23211.570699999997</v>
      </c>
    </row>
    <row r="44" spans="1:9" x14ac:dyDescent="0.25">
      <c r="A44" s="24" t="s">
        <v>49</v>
      </c>
      <c r="B44" s="25"/>
      <c r="C44" s="18"/>
      <c r="D44" s="50">
        <v>0</v>
      </c>
      <c r="E44" s="51"/>
      <c r="F44" s="52"/>
      <c r="G44" s="52"/>
      <c r="H44" s="52">
        <v>0</v>
      </c>
      <c r="I44" s="52">
        <v>0</v>
      </c>
    </row>
    <row r="45" spans="1:9" x14ac:dyDescent="0.25">
      <c r="A45" s="16" t="s">
        <v>50</v>
      </c>
      <c r="B45" s="17"/>
      <c r="C45" s="18" t="s">
        <v>12</v>
      </c>
      <c r="D45" s="50">
        <v>0</v>
      </c>
      <c r="E45" s="51"/>
      <c r="F45" s="52"/>
      <c r="G45" s="52"/>
      <c r="H45" s="52">
        <v>0</v>
      </c>
      <c r="I45" s="52">
        <v>0</v>
      </c>
    </row>
    <row r="46" spans="1:9" x14ac:dyDescent="0.25">
      <c r="A46" s="16" t="s">
        <v>51</v>
      </c>
      <c r="B46" s="17"/>
      <c r="C46" s="18" t="s">
        <v>12</v>
      </c>
      <c r="D46" s="50">
        <v>0</v>
      </c>
      <c r="E46" s="51"/>
      <c r="F46" s="52"/>
      <c r="G46" s="52"/>
      <c r="H46" s="52">
        <v>0</v>
      </c>
      <c r="I46" s="52">
        <v>0</v>
      </c>
    </row>
    <row r="47" spans="1:9" x14ac:dyDescent="0.25">
      <c r="A47" s="24" t="s">
        <v>52</v>
      </c>
      <c r="B47" s="25"/>
      <c r="C47" s="18" t="s">
        <v>12</v>
      </c>
      <c r="D47" s="50">
        <v>2493779</v>
      </c>
      <c r="E47" s="51"/>
      <c r="F47" s="52"/>
      <c r="G47" s="52">
        <v>1091515.7838099999</v>
      </c>
      <c r="H47" s="52">
        <v>0</v>
      </c>
      <c r="I47" s="52">
        <v>1091515.7838099999</v>
      </c>
    </row>
    <row r="48" spans="1:9" x14ac:dyDescent="0.25">
      <c r="A48" s="24" t="s">
        <v>53</v>
      </c>
      <c r="B48" s="26"/>
      <c r="C48" s="26"/>
      <c r="D48" s="62"/>
      <c r="E48" s="63"/>
      <c r="F48" s="64"/>
      <c r="G48" s="64"/>
      <c r="H48" s="52">
        <v>0</v>
      </c>
      <c r="I48" s="52">
        <v>0</v>
      </c>
    </row>
    <row r="49" spans="1:9" ht="15.75" thickBot="1" x14ac:dyDescent="0.3">
      <c r="A49" s="27" t="s">
        <v>54</v>
      </c>
      <c r="B49" s="28"/>
      <c r="C49" s="29"/>
      <c r="D49" s="65"/>
      <c r="E49" s="66"/>
      <c r="F49" s="67"/>
      <c r="G49" s="67"/>
      <c r="H49" s="68"/>
      <c r="I49" s="69"/>
    </row>
    <row r="50" spans="1:9" ht="15.75" thickBot="1" x14ac:dyDescent="0.3">
      <c r="A50" s="30" t="s">
        <v>55</v>
      </c>
      <c r="B50" s="30"/>
      <c r="C50" s="30" t="s">
        <v>45</v>
      </c>
      <c r="D50" s="70">
        <f>+D40+D22+D8</f>
        <v>186577666.34350744</v>
      </c>
      <c r="E50" s="70">
        <f t="shared" ref="E50:I50" si="6">+E40+E22+E8</f>
        <v>2116532.8249599999</v>
      </c>
      <c r="F50" s="70">
        <f t="shared" si="6"/>
        <v>6863588.3268099995</v>
      </c>
      <c r="G50" s="70">
        <f t="shared" si="6"/>
        <v>6471865.6130599994</v>
      </c>
      <c r="H50" s="70">
        <f t="shared" si="6"/>
        <v>6863588.3268099995</v>
      </c>
      <c r="I50" s="70">
        <f t="shared" si="6"/>
        <v>6471865.6130599994</v>
      </c>
    </row>
    <row r="51" spans="1:9" ht="16.5" thickTop="1" thickBot="1" x14ac:dyDescent="0.3">
      <c r="A51" s="31"/>
      <c r="B51" s="31"/>
      <c r="C51" s="32"/>
      <c r="D51" s="71"/>
      <c r="E51" s="72"/>
      <c r="F51" s="71"/>
      <c r="G51" s="70">
        <v>13335453.93987</v>
      </c>
      <c r="H51" s="71"/>
      <c r="I51" s="70">
        <v>13335453.93987</v>
      </c>
    </row>
    <row r="52" spans="1:9" ht="15.75" thickTop="1" x14ac:dyDescent="0.25">
      <c r="A52" s="31"/>
      <c r="B52" s="31"/>
      <c r="C52" s="33"/>
    </row>
    <row r="53" spans="1:9" ht="15.75" thickBot="1" x14ac:dyDescent="0.3">
      <c r="A53" s="31"/>
      <c r="B53" s="31"/>
      <c r="C53" s="33"/>
    </row>
    <row r="54" spans="1:9" ht="20.25" thickBot="1" x14ac:dyDescent="0.35">
      <c r="A54" s="85" t="s">
        <v>73</v>
      </c>
      <c r="B54" s="86"/>
      <c r="C54" s="87"/>
    </row>
    <row r="55" spans="1:9" x14ac:dyDescent="0.25">
      <c r="A55" s="73" t="s">
        <v>56</v>
      </c>
      <c r="B55" s="74"/>
      <c r="C55" s="75">
        <f>SUM(C56:C59)</f>
        <v>67955420</v>
      </c>
    </row>
    <row r="56" spans="1:9" x14ac:dyDescent="0.25">
      <c r="A56" s="76" t="s">
        <v>57</v>
      </c>
      <c r="B56" s="77"/>
      <c r="C56" s="84">
        <v>54817362</v>
      </c>
    </row>
    <row r="57" spans="1:9" x14ac:dyDescent="0.25">
      <c r="A57" s="79" t="s">
        <v>58</v>
      </c>
      <c r="B57" s="80"/>
      <c r="C57" s="78">
        <v>5040401</v>
      </c>
    </row>
    <row r="58" spans="1:9" x14ac:dyDescent="0.25">
      <c r="A58" s="79" t="s">
        <v>59</v>
      </c>
      <c r="B58" s="80"/>
      <c r="C58" s="78">
        <v>7858447</v>
      </c>
    </row>
    <row r="59" spans="1:9" x14ac:dyDescent="0.25">
      <c r="A59" s="81" t="s">
        <v>60</v>
      </c>
      <c r="B59" s="82"/>
      <c r="C59" s="83">
        <v>239210</v>
      </c>
    </row>
    <row r="60" spans="1:9" x14ac:dyDescent="0.25">
      <c r="A60" s="34"/>
      <c r="B60" s="35"/>
      <c r="C60" s="36"/>
    </row>
    <row r="61" spans="1:9" x14ac:dyDescent="0.25">
      <c r="A61" s="37" t="s">
        <v>61</v>
      </c>
      <c r="B61" s="38"/>
      <c r="C61" s="39"/>
    </row>
    <row r="62" spans="1:9" x14ac:dyDescent="0.25">
      <c r="A62" s="40" t="s">
        <v>62</v>
      </c>
      <c r="B62" s="31"/>
      <c r="C62" s="41"/>
    </row>
    <row r="63" spans="1:9" x14ac:dyDescent="0.25">
      <c r="A63" s="40" t="s">
        <v>63</v>
      </c>
      <c r="B63" s="31"/>
      <c r="C63" s="4"/>
    </row>
    <row r="64" spans="1:9" x14ac:dyDescent="0.25">
      <c r="A64" s="37" t="s">
        <v>64</v>
      </c>
      <c r="B64" s="38"/>
      <c r="C64" s="4"/>
    </row>
    <row r="65" spans="1:3" x14ac:dyDescent="0.25">
      <c r="A65" s="40" t="s">
        <v>65</v>
      </c>
      <c r="B65" s="4"/>
      <c r="C65" s="4"/>
    </row>
    <row r="66" spans="1:3" x14ac:dyDescent="0.25">
      <c r="A66" s="40" t="s">
        <v>66</v>
      </c>
      <c r="B66" s="4"/>
      <c r="C66" s="4"/>
    </row>
    <row r="67" spans="1:3" x14ac:dyDescent="0.25">
      <c r="A67" s="42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</sheetData>
  <mergeCells count="6">
    <mergeCell ref="A54:C54"/>
    <mergeCell ref="A5:A7"/>
    <mergeCell ref="E5:I5"/>
    <mergeCell ref="E6:E7"/>
    <mergeCell ref="F6:G6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psalinas</dc:creator>
  <cp:lastModifiedBy>Usuario de Windows</cp:lastModifiedBy>
  <dcterms:created xsi:type="dcterms:W3CDTF">2024-07-12T12:04:06Z</dcterms:created>
  <dcterms:modified xsi:type="dcterms:W3CDTF">2024-09-06T13:34:40Z</dcterms:modified>
</cp:coreProperties>
</file>