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534\Desktop\RESP. FISCAL\2025\NOVIEMBRE 25\"/>
    </mc:Choice>
  </mc:AlternateContent>
  <xr:revisionPtr revIDLastSave="0" documentId="13_ncr:1_{F5444E38-876B-4078-886B-2AB92EC51928}" xr6:coauthVersionLast="47" xr6:coauthVersionMax="47" xr10:uidLastSave="{00000000-0000-0000-0000-000000000000}"/>
  <bookViews>
    <workbookView xWindow="-120" yWindow="-120" windowWidth="29040" windowHeight="15720" xr2:uid="{F02D1DF7-2048-4912-BA9E-27DBC7EEAE8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H34" i="1" s="1"/>
  <c r="H33" i="1" s="1"/>
  <c r="D34" i="1"/>
  <c r="D33" i="1" s="1"/>
  <c r="I35" i="1"/>
  <c r="H35" i="1"/>
  <c r="F34" i="1"/>
  <c r="F33" i="1" s="1"/>
  <c r="E34" i="1"/>
  <c r="E33" i="1" s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D18" i="1"/>
  <c r="E18" i="1"/>
  <c r="I17" i="1"/>
  <c r="H17" i="1"/>
  <c r="I16" i="1"/>
  <c r="I13" i="1" s="1"/>
  <c r="H16" i="1"/>
  <c r="I15" i="1"/>
  <c r="H15" i="1"/>
  <c r="I14" i="1"/>
  <c r="H14" i="1"/>
  <c r="H13" i="1" s="1"/>
  <c r="D13" i="1"/>
  <c r="G13" i="1"/>
  <c r="F13" i="1"/>
  <c r="E13" i="1"/>
  <c r="I12" i="1"/>
  <c r="G9" i="1"/>
  <c r="G8" i="1" s="1"/>
  <c r="H11" i="1"/>
  <c r="I10" i="1"/>
  <c r="H10" i="1"/>
  <c r="E9" i="1"/>
  <c r="F9" i="1" l="1"/>
  <c r="F8" i="1" s="1"/>
  <c r="G34" i="1"/>
  <c r="G33" i="1" s="1"/>
  <c r="F18" i="1"/>
  <c r="G18" i="1"/>
  <c r="E8" i="1"/>
  <c r="E44" i="1" s="1"/>
  <c r="F44" i="1"/>
  <c r="I34" i="1"/>
  <c r="I33" i="1" s="1"/>
  <c r="H18" i="1"/>
  <c r="I18" i="1"/>
  <c r="I11" i="1"/>
  <c r="I9" i="1" s="1"/>
  <c r="I8" i="1" s="1"/>
  <c r="D9" i="1"/>
  <c r="D8" i="1" s="1"/>
  <c r="D44" i="1" s="1"/>
  <c r="H12" i="1"/>
  <c r="H9" i="1" s="1"/>
  <c r="H8" i="1" s="1"/>
  <c r="G44" i="1" l="1"/>
  <c r="H44" i="1"/>
  <c r="I44" i="1"/>
  <c r="G45" i="1"/>
  <c r="I45" i="1" l="1"/>
</calcChain>
</file>

<file path=xl/sharedStrings.xml><?xml version="1.0" encoding="utf-8"?>
<sst xmlns="http://schemas.openxmlformats.org/spreadsheetml/2006/main" count="93" uniqueCount="67">
  <si>
    <t xml:space="preserve">GOBIERNO DE LA PROVINCIA DE SAN JUAN  </t>
  </si>
  <si>
    <t>MINISTERIO DE HACIENDA Y FINANZAS</t>
  </si>
  <si>
    <t xml:space="preserve"> Anexo II –STOCK DE DEUDA DE LA ADMINISTRACIÓN PUBLICA NO FINANCIERA</t>
  </si>
  <si>
    <t>PRESTAMISTA</t>
  </si>
  <si>
    <t>FINALIZACIÓN</t>
  </si>
  <si>
    <t>MONEDA</t>
  </si>
  <si>
    <t>DEL</t>
  </si>
  <si>
    <t>PRÉSTAMO</t>
  </si>
  <si>
    <t>DE ORIGEN</t>
  </si>
  <si>
    <t xml:space="preserve"> GOBIERNO NACIONAL</t>
  </si>
  <si>
    <t>FONDOS FIDUCIARIOS</t>
  </si>
  <si>
    <t>Programa Federal de Desendeudamiento</t>
  </si>
  <si>
    <t>Pesos</t>
  </si>
  <si>
    <r>
      <t xml:space="preserve">Fondo Fiduciario de Infraestructura Regional - Túnel de Zonda </t>
    </r>
    <r>
      <rPr>
        <b/>
        <sz val="11"/>
        <color theme="1"/>
        <rFont val="Arial"/>
        <family val="2"/>
      </rPr>
      <t>Nota Nº 4</t>
    </r>
  </si>
  <si>
    <r>
      <t xml:space="preserve">Fondo Fiduciario de Infraestructura Regional - San Juan Conectado </t>
    </r>
    <r>
      <rPr>
        <b/>
        <sz val="11"/>
        <color theme="1"/>
        <rFont val="Arial"/>
        <family val="2"/>
      </rPr>
      <t>Nota Nº 4</t>
    </r>
  </si>
  <si>
    <t>OTROS ENTES DEL ESTADO NACIONAL</t>
  </si>
  <si>
    <t>SUPERINTENDENCIA DEL SERVICIO DE SALUD</t>
  </si>
  <si>
    <t>Administración Federal de Ingresos Públicos--DECRETO 1123-MHF-2013-Convenio mayores costos</t>
  </si>
  <si>
    <t>Programa Federal De Fortalecimiento Operativo en Áreas de Seg. Y Salud--PROFEDESS--</t>
  </si>
  <si>
    <t>Fondo Nacional de Desarrollo Productivo</t>
  </si>
  <si>
    <t>FINANCIAMIENTO DE ORGANISMOS MULTILATERALES DE CRÉDITO</t>
  </si>
  <si>
    <t>Fondo KUWAITÍ</t>
  </si>
  <si>
    <t>dólar</t>
  </si>
  <si>
    <t>Fondo OPEP-Organización de Países Exportadores de Petróleo-</t>
  </si>
  <si>
    <t xml:space="preserve">BID Nº 899Y Nº4150-Programa de Servicio Agrícolas Pciales </t>
  </si>
  <si>
    <t>BID Nº 2573--OC-AR</t>
  </si>
  <si>
    <t>FIDA Nº 713</t>
  </si>
  <si>
    <t>BID-AR-L-1022 Y BID1798-OC-AR-Prog.para el Des.dela Pccion y Empleo de la Pcia.San Juan</t>
  </si>
  <si>
    <t>BIRF Nº 7853-AR-SWAP</t>
  </si>
  <si>
    <t>BID Nº 2763</t>
  </si>
  <si>
    <t>BIRF Nº 7597-AR-</t>
  </si>
  <si>
    <t>SVOA-Sistema Cloacal Caucete</t>
  </si>
  <si>
    <t>-</t>
  </si>
  <si>
    <r>
      <t xml:space="preserve">BID-940 y BID 1134-OC-AR-Programa Mejoramiento de Barrios                    </t>
    </r>
    <r>
      <rPr>
        <b/>
        <sz val="10"/>
        <rFont val="Arial"/>
        <family val="2"/>
      </rPr>
      <t>Nota Nº 3</t>
    </r>
  </si>
  <si>
    <t>BID 3806 -PROSAP IV-</t>
  </si>
  <si>
    <t>CP BID 5343-1334 -AG.SJ  BID 5343/OC-AR</t>
  </si>
  <si>
    <t>Subpréstamo GIRSAR - Aporte BIRF N°8867-AR</t>
  </si>
  <si>
    <t>DEUDA CONSOLIDADA</t>
  </si>
  <si>
    <t>TÍTULOS PÚBLICOS PROVINCIALES</t>
  </si>
  <si>
    <t xml:space="preserve"> </t>
  </si>
  <si>
    <t>Títulos Públicos Locales</t>
  </si>
  <si>
    <t>De colocación Voluntaria</t>
  </si>
  <si>
    <r>
      <t xml:space="preserve">Valores Representativos de Deuda Ley 8058 Serie I                                    </t>
    </r>
    <r>
      <rPr>
        <b/>
        <sz val="10"/>
        <rFont val="Arial"/>
        <family val="2"/>
      </rPr>
      <t>Nota Nº 2</t>
    </r>
  </si>
  <si>
    <t>De colocación no voluntaria</t>
  </si>
  <si>
    <t>Títulos Públicos -Ley 6606</t>
  </si>
  <si>
    <t>Títulos Públicos -Ley 7669</t>
  </si>
  <si>
    <t>Títulos Públicos -Ley 2359- I- FGS-</t>
  </si>
  <si>
    <t>Títulos Públicos  Internacionales</t>
  </si>
  <si>
    <t>OTROS</t>
  </si>
  <si>
    <t>TOTAL DEUDA PUBLICA PROVINCIAL</t>
  </si>
  <si>
    <t>DEUDA FLOTANTE</t>
  </si>
  <si>
    <t>Personal</t>
  </si>
  <si>
    <t>Proveedores y contratistas</t>
  </si>
  <si>
    <t>Transferencias</t>
  </si>
  <si>
    <t>Otros</t>
  </si>
  <si>
    <r>
      <t>Nota Nº2:</t>
    </r>
    <r>
      <rPr>
        <sz val="11"/>
        <color theme="1"/>
        <rFont val="Arial"/>
        <family val="2"/>
      </rPr>
      <t xml:space="preserve"> El préstamo es ejecutado y pagado  por el OD Instituto Provincial de la Vivienda.-</t>
    </r>
  </si>
  <si>
    <r>
      <t xml:space="preserve">Nota Nº3: </t>
    </r>
    <r>
      <rPr>
        <sz val="11"/>
        <color theme="1"/>
        <rFont val="Arial"/>
        <family val="2"/>
      </rPr>
      <t>En conciliación con la Unidad Ejecutora del I.P.V. Préstamo Cancelado.-</t>
    </r>
  </si>
  <si>
    <r>
      <t>Nota N°4:</t>
    </r>
    <r>
      <rPr>
        <sz val="11"/>
        <rFont val="Arial"/>
        <family val="2"/>
      </rPr>
      <t xml:space="preserve"> Prestamos actualizados según IPC-ICC</t>
    </r>
  </si>
  <si>
    <r>
      <t xml:space="preserve">Nota N°1: </t>
    </r>
    <r>
      <rPr>
        <sz val="11"/>
        <color theme="1"/>
        <rFont val="Arial"/>
        <family val="2"/>
      </rPr>
      <t>LOS IMPORTES ESTÁN EN MILES, en el caso de prestamos  en dólares se trabajo con una cotización: $1451,5 (c</t>
    </r>
    <r>
      <rPr>
        <i/>
        <sz val="11"/>
        <rFont val="Arial"/>
        <family val="2"/>
      </rPr>
      <t>otización del dólar al 30/11/2025)</t>
    </r>
  </si>
  <si>
    <t>DEUDA</t>
  </si>
  <si>
    <t>USO DEL.CTO.</t>
  </si>
  <si>
    <t>DEVENGADO</t>
  </si>
  <si>
    <t>BASE CAJA</t>
  </si>
  <si>
    <t>Amortización</t>
  </si>
  <si>
    <t>Intereses</t>
  </si>
  <si>
    <t>Deuda Flotante al 30/11/2025</t>
  </si>
  <si>
    <t xml:space="preserve">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</si>
</sst>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P_t_s_-;\-* #,##0.00\ _P_t_s_-;_-* \-??\ _P_t_s_-;_-@_-"/>
    <numFmt numFmtId="165" formatCode="_-* #,##0\ _P_t_s_-;\-* #,##0\ _P_t_s_-;_-* \-??\ _P_t_s_-;_-@_-"/>
    <numFmt numFmtId="166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20"/>
      <name val="Arial"/>
      <family val="2"/>
    </font>
    <font>
      <b/>
      <sz val="1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166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 vertical="center" indent="2"/>
    </xf>
    <xf numFmtId="0" fontId="5" fillId="0" borderId="11" xfId="0" applyFont="1" applyBorder="1" applyAlignment="1">
      <alignment horizontal="center" vertical="center"/>
    </xf>
    <xf numFmtId="0" fontId="7" fillId="0" borderId="4" xfId="0" applyFont="1" applyBorder="1"/>
    <xf numFmtId="17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12" xfId="0" applyFont="1" applyBorder="1" applyAlignment="1">
      <alignment horizontal="left" vertical="center" indent="2"/>
    </xf>
    <xf numFmtId="0" fontId="5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9" fillId="0" borderId="5" xfId="3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20" xfId="0" applyNumberFormat="1" applyFont="1" applyBorder="1"/>
    <xf numFmtId="3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4" applyNumberFormat="1" applyFont="1" applyFill="1" applyBorder="1" applyAlignment="1" applyProtection="1"/>
    <xf numFmtId="0" fontId="11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66" fontId="5" fillId="0" borderId="8" xfId="1" applyNumberFormat="1" applyFont="1" applyFill="1" applyBorder="1" applyAlignment="1">
      <alignment horizontal="center" vertical="center"/>
    </xf>
    <xf numFmtId="166" fontId="5" fillId="0" borderId="11" xfId="1" applyNumberFormat="1" applyFont="1" applyBorder="1" applyAlignment="1">
      <alignment horizontal="center" vertical="center"/>
    </xf>
    <xf numFmtId="166" fontId="14" fillId="3" borderId="5" xfId="1" applyNumberFormat="1" applyFont="1" applyFill="1" applyBorder="1" applyAlignment="1" applyProtection="1">
      <alignment horizontal="center" vertical="center"/>
    </xf>
    <xf numFmtId="166" fontId="5" fillId="0" borderId="13" xfId="1" applyNumberFormat="1" applyFont="1" applyFill="1" applyBorder="1" applyAlignment="1">
      <alignment horizontal="center" vertical="center"/>
    </xf>
    <xf numFmtId="166" fontId="5" fillId="0" borderId="15" xfId="1" applyNumberFormat="1" applyFont="1" applyFill="1" applyBorder="1" applyAlignment="1">
      <alignment horizontal="center" vertical="center"/>
    </xf>
    <xf numFmtId="166" fontId="15" fillId="0" borderId="16" xfId="1" applyNumberFormat="1" applyFont="1" applyFill="1" applyBorder="1" applyAlignment="1" applyProtection="1">
      <alignment horizontal="center" vertical="center"/>
    </xf>
    <xf numFmtId="166" fontId="16" fillId="0" borderId="17" xfId="1" applyNumberFormat="1" applyFont="1" applyFill="1" applyBorder="1" applyAlignment="1" applyProtection="1">
      <alignment horizontal="center" vertical="center"/>
    </xf>
    <xf numFmtId="166" fontId="5" fillId="0" borderId="19" xfId="1" applyNumberFormat="1" applyFont="1" applyFill="1" applyBorder="1" applyAlignment="1">
      <alignment horizontal="center" vertical="center"/>
    </xf>
    <xf numFmtId="166" fontId="5" fillId="0" borderId="20" xfId="1" applyNumberFormat="1" applyFont="1" applyBorder="1" applyAlignment="1">
      <alignment horizontal="center" vertical="center"/>
    </xf>
    <xf numFmtId="166" fontId="5" fillId="0" borderId="20" xfId="1" applyNumberFormat="1" applyFont="1" applyBorder="1" applyAlignment="1">
      <alignment horizontal="right"/>
    </xf>
    <xf numFmtId="166" fontId="5" fillId="0" borderId="27" xfId="1" applyNumberFormat="1" applyFont="1" applyFill="1" applyBorder="1" applyAlignment="1">
      <alignment horizontal="center" vertical="center"/>
    </xf>
    <xf numFmtId="0" fontId="5" fillId="4" borderId="24" xfId="0" applyFont="1" applyFill="1" applyBorder="1"/>
    <xf numFmtId="0" fontId="5" fillId="4" borderId="24" xfId="0" applyFont="1" applyFill="1" applyBorder="1" applyAlignment="1">
      <alignment horizontal="center"/>
    </xf>
    <xf numFmtId="165" fontId="5" fillId="4" borderId="25" xfId="0" applyNumberFormat="1" applyFont="1" applyFill="1" applyBorder="1"/>
    <xf numFmtId="0" fontId="7" fillId="4" borderId="24" xfId="0" applyFont="1" applyFill="1" applyBorder="1" applyAlignment="1">
      <alignment wrapText="1"/>
    </xf>
    <xf numFmtId="0" fontId="7" fillId="4" borderId="24" xfId="0" applyFont="1" applyFill="1" applyBorder="1" applyAlignment="1">
      <alignment horizontal="center" wrapText="1"/>
    </xf>
    <xf numFmtId="165" fontId="7" fillId="4" borderId="25" xfId="4" applyNumberFormat="1" applyFont="1" applyFill="1" applyBorder="1" applyAlignment="1" applyProtection="1"/>
    <xf numFmtId="0" fontId="7" fillId="4" borderId="24" xfId="0" applyFont="1" applyFill="1" applyBorder="1"/>
    <xf numFmtId="0" fontId="7" fillId="4" borderId="24" xfId="0" applyFont="1" applyFill="1" applyBorder="1" applyAlignment="1">
      <alignment horizontal="center"/>
    </xf>
    <xf numFmtId="0" fontId="7" fillId="4" borderId="26" xfId="0" applyFont="1" applyFill="1" applyBorder="1"/>
    <xf numFmtId="0" fontId="7" fillId="4" borderId="26" xfId="0" applyFont="1" applyFill="1" applyBorder="1" applyAlignment="1">
      <alignment horizontal="center"/>
    </xf>
    <xf numFmtId="165" fontId="7" fillId="4" borderId="26" xfId="4" applyNumberFormat="1" applyFont="1" applyFill="1" applyBorder="1" applyAlignment="1" applyProtection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4" borderId="21" xfId="2" applyFont="1" applyFill="1" applyBorder="1" applyAlignment="1">
      <alignment horizontal="center"/>
    </xf>
    <xf numFmtId="0" fontId="10" fillId="4" borderId="22" xfId="2" applyFont="1" applyFill="1" applyBorder="1" applyAlignment="1">
      <alignment horizontal="center"/>
    </xf>
    <xf numFmtId="0" fontId="10" fillId="4" borderId="23" xfId="2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" fontId="5" fillId="0" borderId="21" xfId="0" applyNumberFormat="1" applyFont="1" applyBorder="1" applyAlignment="1">
      <alignment horizontal="center" vertical="center"/>
    </xf>
    <xf numFmtId="17" fontId="5" fillId="0" borderId="22" xfId="0" applyNumberFormat="1" applyFont="1" applyBorder="1" applyAlignment="1">
      <alignment horizontal="center" vertical="center"/>
    </xf>
    <xf numFmtId="17" fontId="5" fillId="0" borderId="23" xfId="0" applyNumberFormat="1" applyFont="1" applyBorder="1" applyAlignment="1">
      <alignment horizontal="center" vertical="center"/>
    </xf>
  </cellXfs>
  <cellStyles count="5">
    <cellStyle name="Encabezado 1" xfId="2" builtinId="16"/>
    <cellStyle name="Incorrecto" xfId="3" builtinId="27"/>
    <cellStyle name="Millares" xfId="1" builtinId="3"/>
    <cellStyle name="Millares 2" xfId="4" xr:uid="{1F920958-F995-4C81-80F0-3E6843870DB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8608E-4818-4E67-9C3C-265F374A72F4}">
  <sheetPr>
    <pageSetUpPr fitToPage="1"/>
  </sheetPr>
  <dimension ref="A1:I58"/>
  <sheetViews>
    <sheetView tabSelected="1" workbookViewId="0">
      <selection activeCell="L11" sqref="L11"/>
    </sheetView>
  </sheetViews>
  <sheetFormatPr baseColWidth="10" defaultRowHeight="15" x14ac:dyDescent="0.25"/>
  <cols>
    <col min="1" max="1" width="94.85546875" customWidth="1"/>
    <col min="2" max="2" width="13.85546875" bestFit="1" customWidth="1"/>
    <col min="3" max="3" width="16.5703125" bestFit="1" customWidth="1"/>
    <col min="4" max="4" width="12.28515625" bestFit="1" customWidth="1"/>
    <col min="5" max="5" width="14.140625" bestFit="1" customWidth="1"/>
    <col min="6" max="6" width="13" bestFit="1" customWidth="1"/>
    <col min="7" max="7" width="10.28515625" bestFit="1" customWidth="1"/>
    <col min="8" max="8" width="13" bestFit="1" customWidth="1"/>
    <col min="9" max="9" width="10.28515625" bestFit="1" customWidth="1"/>
  </cols>
  <sheetData>
    <row r="1" spans="1:9" ht="15.75" x14ac:dyDescent="0.25">
      <c r="A1" s="1" t="s">
        <v>0</v>
      </c>
      <c r="B1" s="2"/>
      <c r="C1" s="1"/>
    </row>
    <row r="2" spans="1:9" ht="15.75" x14ac:dyDescent="0.25">
      <c r="A2" s="1" t="s">
        <v>1</v>
      </c>
      <c r="B2" s="2"/>
      <c r="C2" s="1"/>
    </row>
    <row r="3" spans="1:9" ht="15.75" x14ac:dyDescent="0.25">
      <c r="A3" s="1"/>
      <c r="B3" s="2"/>
      <c r="C3" s="1"/>
    </row>
    <row r="4" spans="1:9" ht="16.5" thickBot="1" x14ac:dyDescent="0.3">
      <c r="A4" s="1" t="s">
        <v>2</v>
      </c>
      <c r="B4" s="2"/>
      <c r="C4" s="1"/>
    </row>
    <row r="5" spans="1:9" ht="15.75" thickBot="1" x14ac:dyDescent="0.3">
      <c r="A5" s="64" t="s">
        <v>3</v>
      </c>
      <c r="B5" s="3" t="s">
        <v>4</v>
      </c>
      <c r="C5" s="4" t="s">
        <v>5</v>
      </c>
      <c r="D5" s="37" t="s">
        <v>59</v>
      </c>
      <c r="E5" s="70" t="s">
        <v>66</v>
      </c>
      <c r="F5" s="71"/>
      <c r="G5" s="71"/>
      <c r="H5" s="71"/>
      <c r="I5" s="72"/>
    </row>
    <row r="6" spans="1:9" ht="15.75" thickBot="1" x14ac:dyDescent="0.3">
      <c r="A6" s="65"/>
      <c r="B6" s="5" t="s">
        <v>6</v>
      </c>
      <c r="C6" s="6"/>
      <c r="D6" s="38"/>
      <c r="E6" s="73" t="s">
        <v>60</v>
      </c>
      <c r="F6" s="75" t="s">
        <v>61</v>
      </c>
      <c r="G6" s="76"/>
      <c r="H6" s="76" t="s">
        <v>62</v>
      </c>
      <c r="I6" s="77"/>
    </row>
    <row r="7" spans="1:9" ht="15.75" thickBot="1" x14ac:dyDescent="0.3">
      <c r="A7" s="66"/>
      <c r="B7" s="7" t="s">
        <v>7</v>
      </c>
      <c r="C7" s="8" t="s">
        <v>8</v>
      </c>
      <c r="D7" s="39">
        <v>45991</v>
      </c>
      <c r="E7" s="74"/>
      <c r="F7" s="40" t="s">
        <v>63</v>
      </c>
      <c r="G7" s="40" t="s">
        <v>64</v>
      </c>
      <c r="H7" s="40" t="s">
        <v>63</v>
      </c>
      <c r="I7" s="41" t="s">
        <v>64</v>
      </c>
    </row>
    <row r="8" spans="1:9" ht="15.75" thickBot="1" x14ac:dyDescent="0.3">
      <c r="A8" s="9" t="s">
        <v>9</v>
      </c>
      <c r="B8" s="10"/>
      <c r="C8" s="11"/>
      <c r="D8" s="42">
        <f>+D9+D13</f>
        <v>26263911.830709998</v>
      </c>
      <c r="E8" s="42">
        <f t="shared" ref="E8:I8" si="0">+E9+E13</f>
        <v>0</v>
      </c>
      <c r="F8" s="42">
        <f t="shared" si="0"/>
        <v>288621.77503999998</v>
      </c>
      <c r="G8" s="42">
        <f t="shared" si="0"/>
        <v>191409.92011000001</v>
      </c>
      <c r="H8" s="42">
        <f t="shared" si="0"/>
        <v>288621.77503999998</v>
      </c>
      <c r="I8" s="42">
        <f t="shared" si="0"/>
        <v>191409.92011000001</v>
      </c>
    </row>
    <row r="9" spans="1:9" ht="15.75" thickTop="1" x14ac:dyDescent="0.25">
      <c r="A9" s="12" t="s">
        <v>10</v>
      </c>
      <c r="B9" s="13"/>
      <c r="C9" s="13"/>
      <c r="D9" s="43">
        <f>+D10+D11+D12</f>
        <v>25718259.697799999</v>
      </c>
      <c r="E9" s="43">
        <f t="shared" ref="E9:I9" si="1">+E10+E11+E12</f>
        <v>0</v>
      </c>
      <c r="F9" s="43">
        <f t="shared" si="1"/>
        <v>288621.77503999998</v>
      </c>
      <c r="G9" s="43">
        <f t="shared" si="1"/>
        <v>191409.92011000001</v>
      </c>
      <c r="H9" s="43">
        <f t="shared" si="1"/>
        <v>288621.77503999998</v>
      </c>
      <c r="I9" s="43">
        <f t="shared" si="1"/>
        <v>191409.92011000001</v>
      </c>
    </row>
    <row r="10" spans="1:9" x14ac:dyDescent="0.25">
      <c r="A10" s="14" t="s">
        <v>11</v>
      </c>
      <c r="B10" s="15">
        <v>10990</v>
      </c>
      <c r="C10" s="16" t="s">
        <v>12</v>
      </c>
      <c r="D10" s="44">
        <v>430229.69780000002</v>
      </c>
      <c r="E10" s="44"/>
      <c r="F10" s="44"/>
      <c r="G10" s="44"/>
      <c r="H10" s="44">
        <f t="shared" ref="H10:I12" si="2">+F10</f>
        <v>0</v>
      </c>
      <c r="I10" s="44">
        <f t="shared" si="2"/>
        <v>0</v>
      </c>
    </row>
    <row r="11" spans="1:9" x14ac:dyDescent="0.25">
      <c r="A11" s="14" t="s">
        <v>13</v>
      </c>
      <c r="B11" s="15">
        <v>48639</v>
      </c>
      <c r="C11" s="16" t="s">
        <v>12</v>
      </c>
      <c r="D11" s="44">
        <v>23723486</v>
      </c>
      <c r="E11" s="44"/>
      <c r="F11" s="44">
        <v>267853.77953</v>
      </c>
      <c r="G11" s="44">
        <v>180211.40158000001</v>
      </c>
      <c r="H11" s="44">
        <f t="shared" si="2"/>
        <v>267853.77953</v>
      </c>
      <c r="I11" s="44">
        <f t="shared" si="2"/>
        <v>180211.40158000001</v>
      </c>
    </row>
    <row r="12" spans="1:9" x14ac:dyDescent="0.25">
      <c r="A12" s="14" t="s">
        <v>14</v>
      </c>
      <c r="B12" s="15">
        <v>10990</v>
      </c>
      <c r="C12" s="16" t="s">
        <v>12</v>
      </c>
      <c r="D12" s="44">
        <v>1564544</v>
      </c>
      <c r="E12" s="44"/>
      <c r="F12" s="44">
        <v>20767.995510000001</v>
      </c>
      <c r="G12" s="44">
        <v>11198.518529999999</v>
      </c>
      <c r="H12" s="44">
        <f t="shared" si="2"/>
        <v>20767.995510000001</v>
      </c>
      <c r="I12" s="44">
        <f t="shared" si="2"/>
        <v>11198.518529999999</v>
      </c>
    </row>
    <row r="13" spans="1:9" x14ac:dyDescent="0.25">
      <c r="A13" s="17" t="s">
        <v>15</v>
      </c>
      <c r="B13" s="18"/>
      <c r="C13" s="19"/>
      <c r="D13" s="45">
        <f>SUM(D14:D17)</f>
        <v>545652.13291000004</v>
      </c>
      <c r="E13" s="45">
        <f t="shared" ref="E13:I13" si="3">SUM(E14:E17)</f>
        <v>0</v>
      </c>
      <c r="F13" s="45">
        <f t="shared" si="3"/>
        <v>0</v>
      </c>
      <c r="G13" s="45">
        <f t="shared" si="3"/>
        <v>0</v>
      </c>
      <c r="H13" s="45">
        <f t="shared" si="3"/>
        <v>0</v>
      </c>
      <c r="I13" s="45">
        <f t="shared" si="3"/>
        <v>0</v>
      </c>
    </row>
    <row r="14" spans="1:9" x14ac:dyDescent="0.25">
      <c r="A14" s="14" t="s">
        <v>16</v>
      </c>
      <c r="B14" s="15"/>
      <c r="C14" s="16" t="s">
        <v>12</v>
      </c>
      <c r="D14" s="44">
        <v>10766</v>
      </c>
      <c r="E14" s="44"/>
      <c r="F14" s="44"/>
      <c r="G14" s="44"/>
      <c r="H14" s="44">
        <f>+F14</f>
        <v>0</v>
      </c>
      <c r="I14" s="44">
        <f t="shared" ref="I14:I17" si="4">+G14</f>
        <v>0</v>
      </c>
    </row>
    <row r="15" spans="1:9" x14ac:dyDescent="0.25">
      <c r="A15" s="14" t="s">
        <v>17</v>
      </c>
      <c r="B15" s="15">
        <v>46966</v>
      </c>
      <c r="C15" s="16" t="s">
        <v>12</v>
      </c>
      <c r="D15" s="44">
        <v>38774.13291</v>
      </c>
      <c r="E15" s="44"/>
      <c r="F15" s="44"/>
      <c r="G15" s="44"/>
      <c r="H15" s="44">
        <f t="shared" ref="H15:H17" si="5">+F15</f>
        <v>0</v>
      </c>
      <c r="I15" s="44">
        <f t="shared" si="4"/>
        <v>0</v>
      </c>
    </row>
    <row r="16" spans="1:9" x14ac:dyDescent="0.25">
      <c r="A16" s="14" t="s">
        <v>18</v>
      </c>
      <c r="B16" s="15">
        <v>44105</v>
      </c>
      <c r="C16" s="16" t="s">
        <v>12</v>
      </c>
      <c r="D16" s="44">
        <v>112</v>
      </c>
      <c r="E16" s="44"/>
      <c r="F16" s="44"/>
      <c r="G16" s="44"/>
      <c r="H16" s="44">
        <f t="shared" si="5"/>
        <v>0</v>
      </c>
      <c r="I16" s="44">
        <f t="shared" si="4"/>
        <v>0</v>
      </c>
    </row>
    <row r="17" spans="1:9" x14ac:dyDescent="0.25">
      <c r="A17" s="14" t="s">
        <v>19</v>
      </c>
      <c r="B17" s="15">
        <v>47969</v>
      </c>
      <c r="C17" s="16" t="s">
        <v>12</v>
      </c>
      <c r="D17" s="44">
        <v>496000</v>
      </c>
      <c r="E17" s="44"/>
      <c r="F17" s="44"/>
      <c r="G17" s="44"/>
      <c r="H17" s="44">
        <f t="shared" si="5"/>
        <v>0</v>
      </c>
      <c r="I17" s="44">
        <f t="shared" si="4"/>
        <v>0</v>
      </c>
    </row>
    <row r="18" spans="1:9" ht="15.75" thickBot="1" x14ac:dyDescent="0.3">
      <c r="A18" s="20" t="s">
        <v>20</v>
      </c>
      <c r="B18" s="21"/>
      <c r="C18" s="21"/>
      <c r="D18" s="46">
        <f>SUM(D19:D32)</f>
        <v>269311723.88291961</v>
      </c>
      <c r="E18" s="46">
        <f t="shared" ref="E18:I18" si="6">SUM(E19:E32)</f>
        <v>0</v>
      </c>
      <c r="F18" s="46">
        <f t="shared" si="6"/>
        <v>2053814.3594000002</v>
      </c>
      <c r="G18" s="46">
        <f t="shared" si="6"/>
        <v>1543667.49174</v>
      </c>
      <c r="H18" s="46">
        <f t="shared" si="6"/>
        <v>2053814.3594000002</v>
      </c>
      <c r="I18" s="46">
        <f t="shared" si="6"/>
        <v>1543667.49174</v>
      </c>
    </row>
    <row r="19" spans="1:9" ht="15.75" thickTop="1" x14ac:dyDescent="0.25">
      <c r="A19" s="14" t="s">
        <v>21</v>
      </c>
      <c r="B19" s="15">
        <v>49522</v>
      </c>
      <c r="C19" s="16" t="s">
        <v>22</v>
      </c>
      <c r="D19" s="44">
        <v>22045469.334899541</v>
      </c>
      <c r="E19" s="44"/>
      <c r="F19" s="44"/>
      <c r="G19" s="44"/>
      <c r="H19" s="44">
        <f t="shared" ref="H19:I32" si="7">+F19</f>
        <v>0</v>
      </c>
      <c r="I19" s="44">
        <f t="shared" si="7"/>
        <v>0</v>
      </c>
    </row>
    <row r="20" spans="1:9" x14ac:dyDescent="0.25">
      <c r="A20" s="14" t="s">
        <v>23</v>
      </c>
      <c r="B20" s="15">
        <v>49522</v>
      </c>
      <c r="C20" s="16" t="s">
        <v>22</v>
      </c>
      <c r="D20" s="44">
        <v>40223335.510189451</v>
      </c>
      <c r="E20" s="44"/>
      <c r="F20" s="44"/>
      <c r="G20" s="44"/>
      <c r="H20" s="44">
        <f>+F20</f>
        <v>0</v>
      </c>
      <c r="I20" s="44">
        <f t="shared" si="7"/>
        <v>0</v>
      </c>
    </row>
    <row r="21" spans="1:9" x14ac:dyDescent="0.25">
      <c r="A21" s="14" t="s">
        <v>24</v>
      </c>
      <c r="B21" s="15">
        <v>47423</v>
      </c>
      <c r="C21" s="16" t="s">
        <v>22</v>
      </c>
      <c r="D21" s="44">
        <v>0</v>
      </c>
      <c r="E21" s="44"/>
      <c r="F21" s="44"/>
      <c r="G21" s="44"/>
      <c r="H21" s="44">
        <f t="shared" si="7"/>
        <v>0</v>
      </c>
      <c r="I21" s="44">
        <f t="shared" si="7"/>
        <v>0</v>
      </c>
    </row>
    <row r="22" spans="1:9" x14ac:dyDescent="0.25">
      <c r="A22" s="14" t="s">
        <v>25</v>
      </c>
      <c r="B22" s="15">
        <v>14642</v>
      </c>
      <c r="C22" s="16" t="s">
        <v>22</v>
      </c>
      <c r="D22" s="44">
        <v>3916926.6296799993</v>
      </c>
      <c r="E22" s="44"/>
      <c r="F22" s="44"/>
      <c r="G22" s="44"/>
      <c r="H22" s="44">
        <f t="shared" si="7"/>
        <v>0</v>
      </c>
      <c r="I22" s="44">
        <f t="shared" si="7"/>
        <v>0</v>
      </c>
    </row>
    <row r="23" spans="1:9" x14ac:dyDescent="0.25">
      <c r="A23" s="14" t="s">
        <v>26</v>
      </c>
      <c r="B23" s="15">
        <v>45505</v>
      </c>
      <c r="C23" s="16" t="s">
        <v>22</v>
      </c>
      <c r="D23" s="44">
        <v>43218.368954999998</v>
      </c>
      <c r="E23" s="44"/>
      <c r="F23" s="44"/>
      <c r="G23" s="44"/>
      <c r="H23" s="44">
        <f t="shared" si="7"/>
        <v>0</v>
      </c>
      <c r="I23" s="44">
        <f t="shared" si="7"/>
        <v>0</v>
      </c>
    </row>
    <row r="24" spans="1:9" x14ac:dyDescent="0.25">
      <c r="A24" s="14" t="s">
        <v>27</v>
      </c>
      <c r="B24" s="15">
        <v>11994</v>
      </c>
      <c r="C24" s="16" t="s">
        <v>22</v>
      </c>
      <c r="D24" s="44">
        <v>14225769.711965807</v>
      </c>
      <c r="E24" s="44"/>
      <c r="F24" s="44"/>
      <c r="G24" s="44"/>
      <c r="H24" s="44">
        <f t="shared" si="7"/>
        <v>0</v>
      </c>
      <c r="I24" s="44">
        <f t="shared" si="7"/>
        <v>0</v>
      </c>
    </row>
    <row r="25" spans="1:9" x14ac:dyDescent="0.25">
      <c r="A25" s="14" t="s">
        <v>28</v>
      </c>
      <c r="B25" s="15">
        <v>14642</v>
      </c>
      <c r="C25" s="16" t="s">
        <v>22</v>
      </c>
      <c r="D25" s="44">
        <v>40951067.909502901</v>
      </c>
      <c r="E25" s="44"/>
      <c r="F25" s="44"/>
      <c r="G25" s="44"/>
      <c r="H25" s="44">
        <f t="shared" si="7"/>
        <v>0</v>
      </c>
      <c r="I25" s="44">
        <f t="shared" si="7"/>
        <v>0</v>
      </c>
    </row>
    <row r="26" spans="1:9" x14ac:dyDescent="0.25">
      <c r="A26" s="14" t="s">
        <v>29</v>
      </c>
      <c r="B26" s="15">
        <v>14642</v>
      </c>
      <c r="C26" s="16" t="s">
        <v>22</v>
      </c>
      <c r="D26" s="44">
        <v>57292082.431958862</v>
      </c>
      <c r="E26" s="44"/>
      <c r="F26" s="44">
        <v>2053814.3594000002</v>
      </c>
      <c r="G26" s="44">
        <v>1543667.49174</v>
      </c>
      <c r="H26" s="44">
        <f t="shared" si="7"/>
        <v>2053814.3594000002</v>
      </c>
      <c r="I26" s="44">
        <f t="shared" si="7"/>
        <v>1543667.49174</v>
      </c>
    </row>
    <row r="27" spans="1:9" x14ac:dyDescent="0.25">
      <c r="A27" s="14" t="s">
        <v>30</v>
      </c>
      <c r="B27" s="15">
        <v>47423</v>
      </c>
      <c r="C27" s="16" t="s">
        <v>22</v>
      </c>
      <c r="D27" s="44">
        <v>31104589.382109985</v>
      </c>
      <c r="E27" s="44"/>
      <c r="F27" s="44"/>
      <c r="G27" s="44"/>
      <c r="H27" s="44">
        <f t="shared" si="7"/>
        <v>0</v>
      </c>
      <c r="I27" s="44">
        <f t="shared" si="7"/>
        <v>0</v>
      </c>
    </row>
    <row r="28" spans="1:9" x14ac:dyDescent="0.25">
      <c r="A28" s="14" t="s">
        <v>31</v>
      </c>
      <c r="B28" s="15" t="s">
        <v>32</v>
      </c>
      <c r="C28" s="16" t="s">
        <v>12</v>
      </c>
      <c r="D28" s="44">
        <v>0</v>
      </c>
      <c r="E28" s="44"/>
      <c r="F28" s="44"/>
      <c r="G28" s="44"/>
      <c r="H28" s="44">
        <f t="shared" si="7"/>
        <v>0</v>
      </c>
      <c r="I28" s="44">
        <f t="shared" si="7"/>
        <v>0</v>
      </c>
    </row>
    <row r="29" spans="1:9" x14ac:dyDescent="0.25">
      <c r="A29" s="14" t="s">
        <v>33</v>
      </c>
      <c r="B29" s="15">
        <v>45566</v>
      </c>
      <c r="C29" s="16" t="s">
        <v>22</v>
      </c>
      <c r="D29" s="44">
        <v>0</v>
      </c>
      <c r="E29" s="44"/>
      <c r="F29" s="44"/>
      <c r="G29" s="44"/>
      <c r="H29" s="44">
        <f t="shared" si="7"/>
        <v>0</v>
      </c>
      <c r="I29" s="44">
        <f t="shared" si="7"/>
        <v>0</v>
      </c>
    </row>
    <row r="30" spans="1:9" x14ac:dyDescent="0.25">
      <c r="A30" s="14" t="s">
        <v>34</v>
      </c>
      <c r="B30" s="15">
        <v>15676</v>
      </c>
      <c r="C30" s="16" t="s">
        <v>22</v>
      </c>
      <c r="D30" s="44">
        <v>13419801.18440805</v>
      </c>
      <c r="E30" s="44"/>
      <c r="F30" s="44"/>
      <c r="G30" s="44"/>
      <c r="H30" s="44">
        <f t="shared" si="7"/>
        <v>0</v>
      </c>
      <c r="I30" s="44">
        <f t="shared" si="7"/>
        <v>0</v>
      </c>
    </row>
    <row r="31" spans="1:9" x14ac:dyDescent="0.25">
      <c r="A31" s="14" t="s">
        <v>35</v>
      </c>
      <c r="B31" s="15">
        <v>53844</v>
      </c>
      <c r="C31" s="16" t="s">
        <v>22</v>
      </c>
      <c r="D31" s="44">
        <v>42712173.744929999</v>
      </c>
      <c r="E31" s="44"/>
      <c r="F31" s="44"/>
      <c r="G31" s="44"/>
      <c r="H31" s="44">
        <f t="shared" si="7"/>
        <v>0</v>
      </c>
      <c r="I31" s="44">
        <f t="shared" si="7"/>
        <v>0</v>
      </c>
    </row>
    <row r="32" spans="1:9" x14ac:dyDescent="0.25">
      <c r="A32" s="14" t="s">
        <v>36</v>
      </c>
      <c r="B32" s="15">
        <v>54940</v>
      </c>
      <c r="C32" s="16" t="s">
        <v>22</v>
      </c>
      <c r="D32" s="44">
        <v>3377289.6743200538</v>
      </c>
      <c r="E32" s="44"/>
      <c r="F32" s="44"/>
      <c r="G32" s="44"/>
      <c r="H32" s="44">
        <f t="shared" si="7"/>
        <v>0</v>
      </c>
      <c r="I32" s="44">
        <f t="shared" si="7"/>
        <v>0</v>
      </c>
    </row>
    <row r="33" spans="1:9" ht="15.75" thickBot="1" x14ac:dyDescent="0.3">
      <c r="A33" s="20" t="s">
        <v>37</v>
      </c>
      <c r="B33" s="21"/>
      <c r="C33" s="21"/>
      <c r="D33" s="46">
        <f>+D34++D43</f>
        <v>2502278.85</v>
      </c>
      <c r="E33" s="46">
        <f t="shared" ref="E33:I33" si="8">+E34++E43</f>
        <v>0</v>
      </c>
      <c r="F33" s="46">
        <f t="shared" si="8"/>
        <v>2976.848</v>
      </c>
      <c r="G33" s="46">
        <f t="shared" si="8"/>
        <v>2007.82044</v>
      </c>
      <c r="H33" s="46">
        <f t="shared" si="8"/>
        <v>2976.848</v>
      </c>
      <c r="I33" s="46">
        <f t="shared" si="8"/>
        <v>2007.82044</v>
      </c>
    </row>
    <row r="34" spans="1:9" ht="16.5" thickTop="1" thickBot="1" x14ac:dyDescent="0.3">
      <c r="A34" s="20" t="s">
        <v>38</v>
      </c>
      <c r="B34" s="21"/>
      <c r="C34" s="21" t="s">
        <v>39</v>
      </c>
      <c r="D34" s="46">
        <f>SUM(D35:D42)</f>
        <v>2502278.85</v>
      </c>
      <c r="E34" s="46">
        <f t="shared" ref="E34:I34" si="9">SUM(E35:E42)</f>
        <v>0</v>
      </c>
      <c r="F34" s="46">
        <f t="shared" si="9"/>
        <v>2976.848</v>
      </c>
      <c r="G34" s="46">
        <f t="shared" si="9"/>
        <v>2007.82044</v>
      </c>
      <c r="H34" s="46">
        <f t="shared" si="9"/>
        <v>2976.848</v>
      </c>
      <c r="I34" s="46">
        <f t="shared" si="9"/>
        <v>2007.82044</v>
      </c>
    </row>
    <row r="35" spans="1:9" ht="15.75" thickTop="1" x14ac:dyDescent="0.25">
      <c r="A35" s="22" t="s">
        <v>40</v>
      </c>
      <c r="B35" s="6"/>
      <c r="C35" s="16"/>
      <c r="D35" s="44">
        <v>0</v>
      </c>
      <c r="E35" s="44"/>
      <c r="F35" s="44"/>
      <c r="G35" s="44"/>
      <c r="H35" s="44">
        <f t="shared" ref="H35:I42" si="10">+F35</f>
        <v>0</v>
      </c>
      <c r="I35" s="44">
        <f t="shared" si="10"/>
        <v>0</v>
      </c>
    </row>
    <row r="36" spans="1:9" x14ac:dyDescent="0.25">
      <c r="A36" s="22" t="s">
        <v>41</v>
      </c>
      <c r="B36" s="6"/>
      <c r="C36" s="16"/>
      <c r="D36" s="44">
        <v>0</v>
      </c>
      <c r="E36" s="44"/>
      <c r="F36" s="44"/>
      <c r="G36" s="44"/>
      <c r="H36" s="44">
        <f t="shared" si="10"/>
        <v>0</v>
      </c>
      <c r="I36" s="44">
        <f t="shared" si="10"/>
        <v>0</v>
      </c>
    </row>
    <row r="37" spans="1:9" x14ac:dyDescent="0.25">
      <c r="A37" s="14" t="s">
        <v>42</v>
      </c>
      <c r="B37" s="15"/>
      <c r="C37" s="16" t="s">
        <v>12</v>
      </c>
      <c r="D37" s="44">
        <v>8499.85</v>
      </c>
      <c r="E37" s="44"/>
      <c r="F37" s="44">
        <v>2976.848</v>
      </c>
      <c r="G37" s="44">
        <v>2007.82044</v>
      </c>
      <c r="H37" s="44">
        <f t="shared" si="10"/>
        <v>2976.848</v>
      </c>
      <c r="I37" s="44">
        <f t="shared" si="10"/>
        <v>2007.82044</v>
      </c>
    </row>
    <row r="38" spans="1:9" x14ac:dyDescent="0.25">
      <c r="A38" s="22" t="s">
        <v>43</v>
      </c>
      <c r="B38" s="6"/>
      <c r="C38" s="16"/>
      <c r="D38" s="44">
        <v>0</v>
      </c>
      <c r="E38" s="44"/>
      <c r="F38" s="44"/>
      <c r="G38" s="44"/>
      <c r="H38" s="44">
        <f t="shared" si="10"/>
        <v>0</v>
      </c>
      <c r="I38" s="44">
        <f t="shared" si="10"/>
        <v>0</v>
      </c>
    </row>
    <row r="39" spans="1:9" x14ac:dyDescent="0.25">
      <c r="A39" s="14" t="s">
        <v>44</v>
      </c>
      <c r="B39" s="15"/>
      <c r="C39" s="16" t="s">
        <v>12</v>
      </c>
      <c r="D39" s="44">
        <v>0</v>
      </c>
      <c r="E39" s="44"/>
      <c r="F39" s="44"/>
      <c r="G39" s="44"/>
      <c r="H39" s="44">
        <f t="shared" si="10"/>
        <v>0</v>
      </c>
      <c r="I39" s="44">
        <f t="shared" si="10"/>
        <v>0</v>
      </c>
    </row>
    <row r="40" spans="1:9" x14ac:dyDescent="0.25">
      <c r="A40" s="14" t="s">
        <v>45</v>
      </c>
      <c r="B40" s="15"/>
      <c r="C40" s="16" t="s">
        <v>12</v>
      </c>
      <c r="D40" s="44">
        <v>0</v>
      </c>
      <c r="E40" s="44"/>
      <c r="F40" s="44"/>
      <c r="G40" s="44"/>
      <c r="H40" s="44">
        <f t="shared" si="10"/>
        <v>0</v>
      </c>
      <c r="I40" s="44">
        <f t="shared" si="10"/>
        <v>0</v>
      </c>
    </row>
    <row r="41" spans="1:9" x14ac:dyDescent="0.25">
      <c r="A41" s="22" t="s">
        <v>46</v>
      </c>
      <c r="B41" s="6"/>
      <c r="C41" s="16" t="s">
        <v>12</v>
      </c>
      <c r="D41" s="44">
        <v>2493779</v>
      </c>
      <c r="E41" s="44"/>
      <c r="F41" s="44"/>
      <c r="G41" s="44"/>
      <c r="H41" s="44">
        <f t="shared" si="10"/>
        <v>0</v>
      </c>
      <c r="I41" s="44">
        <f t="shared" si="10"/>
        <v>0</v>
      </c>
    </row>
    <row r="42" spans="1:9" x14ac:dyDescent="0.25">
      <c r="A42" s="22" t="s">
        <v>47</v>
      </c>
      <c r="B42" s="23"/>
      <c r="C42" s="23"/>
      <c r="D42" s="44">
        <v>0</v>
      </c>
      <c r="E42" s="44"/>
      <c r="F42" s="44"/>
      <c r="G42" s="44"/>
      <c r="H42" s="44">
        <f t="shared" si="10"/>
        <v>0</v>
      </c>
      <c r="I42" s="44">
        <f t="shared" si="10"/>
        <v>0</v>
      </c>
    </row>
    <row r="43" spans="1:9" ht="15.75" thickBot="1" x14ac:dyDescent="0.3">
      <c r="A43" s="24" t="s">
        <v>48</v>
      </c>
      <c r="B43" s="25"/>
      <c r="C43" s="25"/>
      <c r="D43" s="47"/>
      <c r="E43" s="47"/>
      <c r="F43" s="47"/>
      <c r="G43" s="47"/>
      <c r="H43" s="47"/>
      <c r="I43" s="48"/>
    </row>
    <row r="44" spans="1:9" ht="15.75" thickBot="1" x14ac:dyDescent="0.3">
      <c r="A44" s="26" t="s">
        <v>49</v>
      </c>
      <c r="B44" s="27"/>
      <c r="C44" s="27" t="s">
        <v>39</v>
      </c>
      <c r="D44" s="49">
        <f>+D33+D18+D8</f>
        <v>298077914.56362963</v>
      </c>
      <c r="E44" s="49">
        <f t="shared" ref="E44:I44" si="11">+E33+E18+E8</f>
        <v>0</v>
      </c>
      <c r="F44" s="49">
        <f t="shared" si="11"/>
        <v>2345412.9824400004</v>
      </c>
      <c r="G44" s="49">
        <f t="shared" si="11"/>
        <v>1737085.23229</v>
      </c>
      <c r="H44" s="49">
        <f t="shared" si="11"/>
        <v>2345412.9824400004</v>
      </c>
      <c r="I44" s="49">
        <f t="shared" si="11"/>
        <v>1737085.23229</v>
      </c>
    </row>
    <row r="45" spans="1:9" ht="16.5" thickTop="1" thickBot="1" x14ac:dyDescent="0.3">
      <c r="A45" s="28"/>
      <c r="B45" s="29"/>
      <c r="C45" s="30"/>
      <c r="D45" s="50"/>
      <c r="E45" s="51"/>
      <c r="F45" s="50"/>
      <c r="G45" s="52">
        <f>+G44+F44</f>
        <v>4082498.2147300001</v>
      </c>
      <c r="H45" s="50"/>
      <c r="I45" s="52">
        <f>+I44+H44</f>
        <v>4082498.2147300001</v>
      </c>
    </row>
    <row r="46" spans="1:9" x14ac:dyDescent="0.25">
      <c r="A46" s="28"/>
      <c r="B46" s="28"/>
      <c r="C46" s="31"/>
    </row>
    <row r="47" spans="1:9" ht="15.75" thickBot="1" x14ac:dyDescent="0.3">
      <c r="A47" s="28"/>
      <c r="B47" s="28"/>
      <c r="C47" s="31"/>
    </row>
    <row r="48" spans="1:9" ht="20.25" thickBot="1" x14ac:dyDescent="0.35">
      <c r="A48" s="67" t="s">
        <v>65</v>
      </c>
      <c r="B48" s="68"/>
      <c r="C48" s="69"/>
    </row>
    <row r="49" spans="1:3" x14ac:dyDescent="0.25">
      <c r="A49" s="53" t="s">
        <v>50</v>
      </c>
      <c r="B49" s="54"/>
      <c r="C49" s="55">
        <f>SUM(C50:C53)</f>
        <v>96832506</v>
      </c>
    </row>
    <row r="50" spans="1:3" x14ac:dyDescent="0.25">
      <c r="A50" s="56" t="s">
        <v>51</v>
      </c>
      <c r="B50" s="57"/>
      <c r="C50" s="58">
        <v>75416464</v>
      </c>
    </row>
    <row r="51" spans="1:3" x14ac:dyDescent="0.25">
      <c r="A51" s="59" t="s">
        <v>52</v>
      </c>
      <c r="B51" s="60"/>
      <c r="C51" s="58">
        <v>9083580</v>
      </c>
    </row>
    <row r="52" spans="1:3" x14ac:dyDescent="0.25">
      <c r="A52" s="59" t="s">
        <v>53</v>
      </c>
      <c r="B52" s="60"/>
      <c r="C52" s="58">
        <v>12163864</v>
      </c>
    </row>
    <row r="53" spans="1:3" x14ac:dyDescent="0.25">
      <c r="A53" s="61" t="s">
        <v>54</v>
      </c>
      <c r="B53" s="62"/>
      <c r="C53" s="63">
        <v>168598</v>
      </c>
    </row>
    <row r="54" spans="1:3" x14ac:dyDescent="0.25">
      <c r="A54" s="32"/>
      <c r="B54" s="33"/>
      <c r="C54" s="34"/>
    </row>
    <row r="55" spans="1:3" x14ac:dyDescent="0.25">
      <c r="A55" s="35" t="s">
        <v>58</v>
      </c>
      <c r="B55" s="28"/>
      <c r="C55" s="36"/>
    </row>
    <row r="56" spans="1:3" x14ac:dyDescent="0.25">
      <c r="A56" s="35" t="s">
        <v>55</v>
      </c>
      <c r="B56" s="28"/>
      <c r="C56" s="32"/>
    </row>
    <row r="57" spans="1:3" x14ac:dyDescent="0.25">
      <c r="A57" s="35" t="s">
        <v>56</v>
      </c>
      <c r="B57" s="28"/>
      <c r="C57" s="32"/>
    </row>
    <row r="58" spans="1:3" x14ac:dyDescent="0.25">
      <c r="A58" s="35" t="s">
        <v>57</v>
      </c>
    </row>
  </sheetData>
  <mergeCells count="6">
    <mergeCell ref="A5:A7"/>
    <mergeCell ref="A48:C48"/>
    <mergeCell ref="E5:I5"/>
    <mergeCell ref="E6:E7"/>
    <mergeCell ref="F6:G6"/>
    <mergeCell ref="H6:I6"/>
  </mergeCells>
  <pageMargins left="0.7" right="0.7" top="0.75" bottom="0.75" header="0.3" footer="0.3"/>
  <pageSetup paperSize="9" scale="5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 18</dc:creator>
  <cp:lastModifiedBy>0534</cp:lastModifiedBy>
  <cp:lastPrinted>2025-12-23T12:10:02Z</cp:lastPrinted>
  <dcterms:created xsi:type="dcterms:W3CDTF">2025-12-19T13:31:33Z</dcterms:created>
  <dcterms:modified xsi:type="dcterms:W3CDTF">2026-01-07T22:11:16Z</dcterms:modified>
</cp:coreProperties>
</file>