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730" windowHeight="11700"/>
  </bookViews>
  <sheets>
    <sheet name="05 2020" sheetId="18" r:id="rId1"/>
  </sheets>
  <definedNames>
    <definedName name="Excel_BuiltIn_Print_Area_1">#REF!</definedName>
    <definedName name="Excel_BuiltIn_Print_Area_1_1">#REF!</definedName>
  </definedNames>
  <calcPr calcId="152511"/>
</workbook>
</file>

<file path=xl/calcChain.xml><?xml version="1.0" encoding="utf-8"?>
<calcChain xmlns="http://schemas.openxmlformats.org/spreadsheetml/2006/main">
  <c r="F29" i="18" l="1"/>
  <c r="F21" i="18"/>
  <c r="F42" i="18"/>
  <c r="F41" i="18"/>
  <c r="F40" i="18"/>
  <c r="F39" i="18"/>
  <c r="F38" i="18"/>
  <c r="F37" i="18"/>
  <c r="F36" i="18"/>
  <c r="F18" i="18"/>
  <c r="F17" i="18"/>
  <c r="F15" i="18"/>
  <c r="F14" i="18"/>
  <c r="F13" i="18"/>
  <c r="F11" i="18"/>
  <c r="F10" i="18"/>
  <c r="F9" i="18" s="1"/>
  <c r="J15" i="18"/>
  <c r="J27" i="18"/>
  <c r="J19" i="18" s="1"/>
  <c r="H16" i="18"/>
  <c r="J16" i="18" s="1"/>
  <c r="J11" i="18"/>
  <c r="J9" i="18" s="1"/>
  <c r="K15" i="18"/>
  <c r="K27" i="18"/>
  <c r="K19" i="18" s="1"/>
  <c r="K11" i="18"/>
  <c r="K9" i="18" s="1"/>
  <c r="I16" i="18"/>
  <c r="K16" i="18" s="1"/>
  <c r="E29" i="18"/>
  <c r="E31" i="18"/>
  <c r="F31" i="18" s="1"/>
  <c r="E30" i="18"/>
  <c r="F30" i="18" s="1"/>
  <c r="E28" i="18"/>
  <c r="F28" i="18" s="1"/>
  <c r="E27" i="18"/>
  <c r="F27" i="18" s="1"/>
  <c r="E26" i="18"/>
  <c r="F26" i="18" s="1"/>
  <c r="E25" i="18"/>
  <c r="F25" i="18" s="1"/>
  <c r="E24" i="18"/>
  <c r="F24" i="18" s="1"/>
  <c r="E23" i="18"/>
  <c r="F23" i="18" s="1"/>
  <c r="E22" i="18"/>
  <c r="F22" i="18" s="1"/>
  <c r="E21" i="18"/>
  <c r="E20" i="18"/>
  <c r="F20" i="18" s="1"/>
  <c r="K35" i="18"/>
  <c r="J35" i="18"/>
  <c r="I35" i="18"/>
  <c r="H35" i="18"/>
  <c r="G35" i="18"/>
  <c r="K32" i="18"/>
  <c r="J32" i="18"/>
  <c r="I32" i="18"/>
  <c r="H32" i="18"/>
  <c r="I19" i="18"/>
  <c r="H19" i="18"/>
  <c r="G19" i="18"/>
  <c r="G12" i="18"/>
  <c r="I9" i="18"/>
  <c r="H9" i="18"/>
  <c r="G9" i="18"/>
  <c r="C50" i="18"/>
  <c r="F16" i="18" l="1"/>
  <c r="F12" i="18" s="1"/>
  <c r="F8" i="18" s="1"/>
  <c r="I12" i="18"/>
  <c r="F19" i="18"/>
  <c r="F35" i="18"/>
  <c r="K12" i="18"/>
  <c r="K8" i="18" s="1"/>
  <c r="K45" i="18" s="1"/>
  <c r="H12" i="18"/>
  <c r="H8" i="18" s="1"/>
  <c r="H45" i="18" s="1"/>
  <c r="I8" i="18"/>
  <c r="I45" i="18" s="1"/>
  <c r="G8" i="18"/>
  <c r="G45" i="18" s="1"/>
  <c r="J12" i="18"/>
  <c r="J8" i="18" s="1"/>
  <c r="J45" i="18" s="1"/>
  <c r="F45" i="18" l="1"/>
  <c r="I46" i="18"/>
  <c r="K46" i="18"/>
</calcChain>
</file>

<file path=xl/sharedStrings.xml><?xml version="1.0" encoding="utf-8"?>
<sst xmlns="http://schemas.openxmlformats.org/spreadsheetml/2006/main" count="110" uniqueCount="81">
  <si>
    <t xml:space="preserve"> </t>
  </si>
  <si>
    <t>MONEDA</t>
  </si>
  <si>
    <t>DEUDA</t>
  </si>
  <si>
    <t>PRESTAMISTA</t>
  </si>
  <si>
    <t>DE ORIGEN</t>
  </si>
  <si>
    <t>FONDO FIDUCIARIO DESARROLLO PROVINCIAL</t>
  </si>
  <si>
    <t>Pesos</t>
  </si>
  <si>
    <t>OTROS ENTES DEL ESTADO NACIONAL</t>
  </si>
  <si>
    <t>SUPERINTENDENCIA DEL SERVICIO DE SALUD</t>
  </si>
  <si>
    <t>FINANCIAMIENTO DE ORGANISMOS MULTILATERALES DE CREDITO</t>
  </si>
  <si>
    <t>dólar</t>
  </si>
  <si>
    <t>SVOA-Sistema Cloacal Caucete</t>
  </si>
  <si>
    <t>ENTIDADES BANCARIAS Y FINANCIERAS</t>
  </si>
  <si>
    <t>DEUDA CONSOLIDADA</t>
  </si>
  <si>
    <t>TITULOS PUBLICOS PROVINCIALES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</si>
  <si>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</si>
  <si>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</si>
  <si>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</si>
  <si>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</si>
  <si>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</si>
  <si>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</si>
  <si>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</si>
  <si>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Amortización</t>
  </si>
  <si>
    <t>Títulos Públicos Locales</t>
  </si>
  <si>
    <t>De colocación no voluntaria</t>
  </si>
  <si>
    <t>Títulos Públicos -Ley 6606</t>
  </si>
  <si>
    <t>FIDA Nº 713</t>
  </si>
  <si>
    <t xml:space="preserve"> Anexo II –STOCK DE DEUDA DE LA ADMINISTRACION PUBLICA NO FINANCIERA</t>
  </si>
  <si>
    <t>MINISTERIO DE HACIENDA Y FINANZAS</t>
  </si>
  <si>
    <t>De colocación Voluntaria</t>
  </si>
  <si>
    <t>DEVENGADO</t>
  </si>
  <si>
    <t>BASE CAJA</t>
  </si>
  <si>
    <t>BID Nº 2573--OC-AR</t>
  </si>
  <si>
    <t>BIRF Nº 7597-AR-</t>
  </si>
  <si>
    <t>Fondo de Garantia de Sustentabilidad</t>
  </si>
  <si>
    <t>Administración Federal de Ingresos Públicos- Ley 1593-I Plan de Pago Previsional J 607314</t>
  </si>
  <si>
    <t>BID-AR-L-1022 Y BID1798-OC-AR-Prog.para el Des.dela Pccion y Empleo de la Pcia.San Juan</t>
  </si>
  <si>
    <t xml:space="preserve">GOBIERNO DE LA PROVINCIA DE SAN JUAN  </t>
  </si>
  <si>
    <t xml:space="preserve">BID Nº 899Y Nº4150-Programa de Servicio Agrícolas Pciales </t>
  </si>
  <si>
    <t>FINALIZACION</t>
  </si>
  <si>
    <t>PRESTAMO</t>
  </si>
  <si>
    <t>DEL</t>
  </si>
  <si>
    <t>FEB./2030</t>
  </si>
  <si>
    <t>MARZO./2022</t>
  </si>
  <si>
    <t>AGOSTO./2028</t>
  </si>
  <si>
    <t>FEB./2023</t>
  </si>
  <si>
    <t>OCTUBRE./2020</t>
  </si>
  <si>
    <t>NOVIEMB./2029</t>
  </si>
  <si>
    <t>FEB./2040</t>
  </si>
  <si>
    <t>AGOSTO./2024</t>
  </si>
  <si>
    <t>MAYO./2037</t>
  </si>
  <si>
    <t>OCTUBRE./2024</t>
  </si>
  <si>
    <t>DICIEMB./2042</t>
  </si>
  <si>
    <t>Fondo KUWAITI</t>
  </si>
  <si>
    <t>Fondo OPEP-Organización de Países Exportadores de Petróleo-</t>
  </si>
  <si>
    <t>FONDO FIDUCIARIO DESARROLLO PROVINCIAL-CAMESA-</t>
  </si>
  <si>
    <t>SEPTIEM./2023</t>
  </si>
  <si>
    <t>Títulos Públicos  Internacionales</t>
  </si>
  <si>
    <t>Programa Federal de Desendeudamiento</t>
  </si>
  <si>
    <t>Administracion Federal de Ingresos Publicos--DECRETO 1123-MHF-2013-Convenio mayores costos</t>
  </si>
  <si>
    <t>Programa Federal De Fortalecimiento Operativo en Areas de Seg. Y Salud--PROFEDESS--</t>
  </si>
  <si>
    <t>BIRF Nº 7853-AR-SWAP</t>
  </si>
  <si>
    <t>BID Nº 2763</t>
  </si>
  <si>
    <t>BID 3806 -PROSAP IV-</t>
  </si>
  <si>
    <t>Títulos Públicos -Ley 7669</t>
  </si>
  <si>
    <t>Intereses</t>
  </si>
  <si>
    <t>USO DEL.CTO.</t>
  </si>
  <si>
    <t>NOVIEMB./2032</t>
  </si>
  <si>
    <r>
      <t>Nota Nº 2: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</si>
  <si>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Nº3: </t>
    </r>
    <r>
      <rPr>
        <sz val="10"/>
        <rFont val="Arial"/>
        <family val="2"/>
      </rPr>
      <t>En conciliación con la Unidad Ejecutora del I.P.V.</t>
    </r>
  </si>
  <si>
    <t>Nota Nº4: Este préstamo fue cancelado.</t>
  </si>
  <si>
    <r>
      <t xml:space="preserve">Nota N°5: </t>
    </r>
    <r>
      <rPr>
        <sz val="10"/>
        <rFont val="Arial"/>
        <family val="2"/>
      </rPr>
      <t>Deuda Reformulada por ley 27260, plan de pago N° J229162</t>
    </r>
  </si>
  <si>
    <t>Deuda Flotante al 30/04/2020</t>
  </si>
  <si>
    <t>dolar 04 2020</t>
  </si>
  <si>
    <t>MAYO 2020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</si>
  <si>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</si>
  <si>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</si>
  <si>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</si>
  <si>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</si>
  <si>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 xml:space="preserve"> GOBIERNO NACIONAL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</si>
  <si>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cotización:$68,54  (</t>
    </r>
    <r>
      <rPr>
        <i/>
        <sz val="10"/>
        <rFont val="Arial"/>
        <family val="2"/>
      </rPr>
      <t>Cotización del dólar al  31/05/2020)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</si>
</sst>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2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5"/>
      <name val="Calibri"/>
      <family val="2"/>
    </font>
    <font>
      <b/>
      <sz val="10"/>
      <name val="Lucida Sans Unicode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5" fontId="23" fillId="0" borderId="0" applyFill="0" applyBorder="0" applyAlignment="0" applyProtection="0"/>
    <xf numFmtId="0" fontId="10" fillId="22" borderId="0" applyNumberFormat="0" applyBorder="0" applyAlignment="0" applyProtection="0"/>
    <xf numFmtId="0" fontId="23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136">
    <xf numFmtId="0" fontId="0" fillId="0" borderId="0" xfId="0"/>
    <xf numFmtId="0" fontId="18" fillId="0" borderId="0" xfId="0" applyFont="1" applyBorder="1" applyAlignment="1">
      <alignment horizontal="left"/>
    </xf>
    <xf numFmtId="166" fontId="0" fillId="0" borderId="0" xfId="32" applyNumberFormat="1" applyFont="1" applyFill="1" applyBorder="1" applyAlignment="1" applyProtection="1"/>
    <xf numFmtId="166" fontId="19" fillId="0" borderId="0" xfId="0" applyNumberFormat="1" applyFont="1" applyBorder="1"/>
    <xf numFmtId="3" fontId="19" fillId="0" borderId="0" xfId="0" applyNumberFormat="1" applyFont="1" applyBorder="1"/>
    <xf numFmtId="0" fontId="19" fillId="0" borderId="0" xfId="0" applyFont="1" applyBorder="1" applyAlignment="1">
      <alignment horizontal="center"/>
    </xf>
    <xf numFmtId="166" fontId="22" fillId="0" borderId="0" xfId="32" applyNumberFormat="1" applyFont="1" applyFill="1" applyBorder="1" applyAlignment="1" applyProtection="1"/>
    <xf numFmtId="0" fontId="0" fillId="0" borderId="0" xfId="0" applyFont="1" applyFill="1" applyBorder="1"/>
    <xf numFmtId="0" fontId="19" fillId="0" borderId="0" xfId="0" applyFont="1"/>
    <xf numFmtId="0" fontId="0" fillId="0" borderId="0" xfId="0" applyFont="1"/>
    <xf numFmtId="0" fontId="19" fillId="0" borderId="13" xfId="0" applyFont="1" applyBorder="1" applyAlignment="1">
      <alignment horizontal="center"/>
    </xf>
    <xf numFmtId="3" fontId="19" fillId="0" borderId="14" xfId="0" applyNumberFormat="1" applyFont="1" applyBorder="1"/>
    <xf numFmtId="0" fontId="19" fillId="0" borderId="15" xfId="0" applyFont="1" applyBorder="1" applyAlignment="1">
      <alignment horizontal="center"/>
    </xf>
    <xf numFmtId="0" fontId="0" fillId="0" borderId="17" xfId="0" applyFont="1" applyFill="1" applyBorder="1"/>
    <xf numFmtId="0" fontId="0" fillId="0" borderId="17" xfId="0" applyFill="1" applyBorder="1"/>
    <xf numFmtId="0" fontId="19" fillId="0" borderId="18" xfId="0" applyFont="1" applyBorder="1" applyAlignment="1">
      <alignment horizontal="center"/>
    </xf>
    <xf numFmtId="0" fontId="19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9" fillId="0" borderId="19" xfId="0" applyFont="1" applyBorder="1" applyAlignment="1">
      <alignment horizontal="center"/>
    </xf>
    <xf numFmtId="166" fontId="0" fillId="0" borderId="12" xfId="32" applyNumberFormat="1" applyFont="1" applyFill="1" applyBorder="1" applyAlignment="1" applyProtection="1"/>
    <xf numFmtId="164" fontId="19" fillId="0" borderId="18" xfId="0" applyNumberFormat="1" applyFont="1" applyFill="1" applyBorder="1"/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166" fontId="19" fillId="0" borderId="23" xfId="32" applyNumberFormat="1" applyFont="1" applyFill="1" applyBorder="1" applyAlignment="1" applyProtection="1">
      <alignment horizontal="right"/>
    </xf>
    <xf numFmtId="0" fontId="19" fillId="0" borderId="17" xfId="0" applyFont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164" fontId="19" fillId="0" borderId="29" xfId="0" applyNumberFormat="1" applyFont="1" applyFill="1" applyBorder="1"/>
    <xf numFmtId="0" fontId="19" fillId="0" borderId="0" xfId="0" applyFont="1" applyFill="1" applyBorder="1"/>
    <xf numFmtId="0" fontId="19" fillId="0" borderId="0" xfId="0" applyFont="1" applyBorder="1"/>
    <xf numFmtId="0" fontId="0" fillId="0" borderId="0" xfId="0" applyFont="1" applyBorder="1"/>
    <xf numFmtId="3" fontId="19" fillId="0" borderId="13" xfId="0" applyNumberFormat="1" applyFont="1" applyBorder="1"/>
    <xf numFmtId="166" fontId="0" fillId="0" borderId="12" xfId="32" applyNumberFormat="1" applyFont="1" applyFill="1" applyBorder="1" applyAlignment="1" applyProtection="1">
      <alignment horizontal="center"/>
    </xf>
    <xf numFmtId="164" fontId="19" fillId="0" borderId="29" xfId="0" applyNumberFormat="1" applyFont="1" applyFill="1" applyBorder="1" applyAlignment="1"/>
    <xf numFmtId="0" fontId="19" fillId="0" borderId="12" xfId="0" applyFont="1" applyFill="1" applyBorder="1" applyAlignment="1"/>
    <xf numFmtId="166" fontId="19" fillId="0" borderId="23" xfId="32" applyNumberFormat="1" applyFont="1" applyFill="1" applyBorder="1" applyAlignment="1" applyProtection="1"/>
    <xf numFmtId="3" fontId="19" fillId="0" borderId="13" xfId="0" applyNumberFormat="1" applyFont="1" applyBorder="1" applyAlignment="1"/>
    <xf numFmtId="14" fontId="19" fillId="0" borderId="13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164" fontId="19" fillId="0" borderId="18" xfId="0" applyNumberFormat="1" applyFont="1" applyFill="1" applyBorder="1" applyAlignment="1">
      <alignment horizontal="center"/>
    </xf>
    <xf numFmtId="166" fontId="0" fillId="24" borderId="12" xfId="32" applyNumberFormat="1" applyFont="1" applyFill="1" applyBorder="1" applyAlignment="1" applyProtection="1"/>
    <xf numFmtId="166" fontId="19" fillId="0" borderId="34" xfId="0" applyNumberFormat="1" applyFont="1" applyBorder="1" applyAlignment="1">
      <alignment horizontal="right"/>
    </xf>
    <xf numFmtId="17" fontId="0" fillId="0" borderId="17" xfId="0" applyNumberFormat="1" applyFont="1" applyFill="1" applyBorder="1" applyAlignment="1">
      <alignment horizontal="center"/>
    </xf>
    <xf numFmtId="166" fontId="24" fillId="25" borderId="12" xfId="19" applyNumberFormat="1" applyFont="1" applyFill="1" applyBorder="1" applyAlignment="1" applyProtection="1"/>
    <xf numFmtId="0" fontId="0" fillId="24" borderId="17" xfId="0" applyFont="1" applyFill="1" applyBorder="1"/>
    <xf numFmtId="166" fontId="24" fillId="25" borderId="12" xfId="19" applyNumberFormat="1" applyFont="1" applyFill="1" applyBorder="1" applyAlignment="1" applyProtection="1">
      <alignment horizontal="center"/>
    </xf>
    <xf numFmtId="166" fontId="0" fillId="24" borderId="12" xfId="32" applyNumberFormat="1" applyFont="1" applyFill="1" applyBorder="1" applyAlignment="1" applyProtection="1">
      <alignment horizontal="center"/>
    </xf>
    <xf numFmtId="0" fontId="0" fillId="0" borderId="35" xfId="0" applyFont="1" applyBorder="1"/>
    <xf numFmtId="0" fontId="19" fillId="0" borderId="1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166" fontId="19" fillId="0" borderId="36" xfId="32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left" vertical="center" indent="2"/>
    </xf>
    <xf numFmtId="0" fontId="19" fillId="0" borderId="18" xfId="0" applyFont="1" applyBorder="1" applyAlignment="1">
      <alignment horizontal="left" vertical="center" indent="2"/>
    </xf>
    <xf numFmtId="0" fontId="18" fillId="0" borderId="0" xfId="0" applyFont="1" applyBorder="1" applyAlignment="1">
      <alignment horizontal="center"/>
    </xf>
    <xf numFmtId="0" fontId="0" fillId="24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7" xfId="0" applyFill="1" applyBorder="1" applyAlignment="1">
      <alignment horizontal="center"/>
    </xf>
    <xf numFmtId="0" fontId="9" fillId="0" borderId="17" xfId="31" applyFill="1" applyBorder="1" applyAlignment="1">
      <alignment horizontal="left"/>
    </xf>
    <xf numFmtId="0" fontId="9" fillId="0" borderId="17" xfId="31" applyFill="1" applyBorder="1" applyAlignment="1">
      <alignment horizontal="center"/>
    </xf>
    <xf numFmtId="166" fontId="9" fillId="0" borderId="12" xfId="31" applyNumberFormat="1" applyFill="1" applyBorder="1" applyAlignment="1" applyProtection="1"/>
    <xf numFmtId="0" fontId="9" fillId="0" borderId="0" xfId="31" applyFill="1"/>
    <xf numFmtId="0" fontId="0" fillId="0" borderId="17" xfId="0" applyFill="1" applyBorder="1" applyAlignment="1">
      <alignment horizontal="left"/>
    </xf>
    <xf numFmtId="0" fontId="19" fillId="0" borderId="28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/>
    </xf>
    <xf numFmtId="166" fontId="19" fillId="0" borderId="16" xfId="32" applyNumberFormat="1" applyFont="1" applyFill="1" applyBorder="1" applyAlignment="1">
      <alignment horizontal="center" vertical="center"/>
    </xf>
    <xf numFmtId="164" fontId="19" fillId="0" borderId="29" xfId="0" applyNumberFormat="1" applyFont="1" applyFill="1" applyBorder="1" applyAlignment="1">
      <alignment horizontal="center" vertical="center"/>
    </xf>
    <xf numFmtId="166" fontId="0" fillId="0" borderId="17" xfId="32" applyNumberFormat="1" applyFont="1" applyFill="1" applyBorder="1" applyAlignment="1" applyProtection="1">
      <alignment horizontal="center" vertical="center"/>
    </xf>
    <xf numFmtId="166" fontId="0" fillId="0" borderId="12" xfId="32" applyNumberFormat="1" applyFont="1" applyFill="1" applyBorder="1" applyAlignment="1" applyProtection="1">
      <alignment horizontal="center" vertical="center"/>
    </xf>
    <xf numFmtId="166" fontId="24" fillId="25" borderId="17" xfId="19" applyNumberFormat="1" applyFont="1" applyFill="1" applyBorder="1" applyAlignment="1" applyProtection="1">
      <alignment horizontal="center" vertical="center"/>
    </xf>
    <xf numFmtId="166" fontId="0" fillId="25" borderId="17" xfId="32" applyNumberFormat="1" applyFont="1" applyFill="1" applyBorder="1" applyAlignment="1" applyProtection="1">
      <alignment horizontal="center" vertical="center"/>
    </xf>
    <xf numFmtId="164" fontId="19" fillId="0" borderId="18" xfId="0" applyNumberFormat="1" applyFont="1" applyFill="1" applyBorder="1" applyAlignment="1">
      <alignment horizontal="center" vertical="center"/>
    </xf>
    <xf numFmtId="166" fontId="19" fillId="0" borderId="18" xfId="32" applyNumberFormat="1" applyFont="1" applyFill="1" applyBorder="1" applyAlignment="1">
      <alignment horizontal="center" vertical="center"/>
    </xf>
    <xf numFmtId="164" fontId="19" fillId="0" borderId="30" xfId="0" applyNumberFormat="1" applyFont="1" applyFill="1" applyBorder="1" applyAlignment="1">
      <alignment horizontal="center" vertical="center"/>
    </xf>
    <xf numFmtId="166" fontId="22" fillId="24" borderId="17" xfId="32" applyNumberFormat="1" applyFont="1" applyFill="1" applyBorder="1" applyAlignment="1" applyProtection="1">
      <alignment horizontal="center" vertical="center"/>
    </xf>
    <xf numFmtId="166" fontId="0" fillId="24" borderId="17" xfId="32" applyNumberFormat="1" applyFont="1" applyFill="1" applyBorder="1" applyAlignment="1" applyProtection="1">
      <alignment horizontal="center" vertical="center"/>
    </xf>
    <xf numFmtId="167" fontId="0" fillId="0" borderId="17" xfId="32" applyNumberFormat="1" applyFont="1" applyFill="1" applyBorder="1" applyAlignment="1" applyProtection="1">
      <alignment horizontal="center" vertical="center"/>
    </xf>
    <xf numFmtId="166" fontId="9" fillId="0" borderId="17" xfId="31" applyNumberFormat="1" applyFill="1" applyBorder="1" applyAlignment="1" applyProtection="1">
      <alignment horizontal="center" vertical="center"/>
    </xf>
    <xf numFmtId="166" fontId="9" fillId="0" borderId="12" xfId="31" applyNumberFormat="1" applyFill="1" applyBorder="1" applyAlignment="1" applyProtection="1">
      <alignment horizontal="center" vertical="center"/>
    </xf>
    <xf numFmtId="165" fontId="0" fillId="0" borderId="19" xfId="32" applyFont="1" applyFill="1" applyBorder="1" applyAlignment="1" applyProtection="1">
      <alignment horizontal="center" vertical="center"/>
    </xf>
    <xf numFmtId="166" fontId="0" fillId="0" borderId="19" xfId="32" applyNumberFormat="1" applyFont="1" applyFill="1" applyBorder="1" applyAlignment="1" applyProtection="1">
      <alignment horizontal="center" vertical="center"/>
    </xf>
    <xf numFmtId="165" fontId="0" fillId="0" borderId="23" xfId="32" applyFont="1" applyFill="1" applyBorder="1" applyAlignment="1" applyProtection="1">
      <alignment horizontal="center" vertical="center"/>
    </xf>
    <xf numFmtId="166" fontId="22" fillId="0" borderId="19" xfId="32" applyNumberFormat="1" applyFont="1" applyFill="1" applyBorder="1" applyAlignment="1" applyProtection="1">
      <alignment horizontal="center" vertical="center"/>
    </xf>
    <xf numFmtId="166" fontId="19" fillId="0" borderId="34" xfId="0" applyNumberFormat="1" applyFont="1" applyBorder="1" applyAlignment="1">
      <alignment horizontal="center" vertical="center"/>
    </xf>
    <xf numFmtId="3" fontId="19" fillId="0" borderId="24" xfId="0" applyNumberFormat="1" applyFont="1" applyBorder="1" applyAlignment="1">
      <alignment horizontal="center" vertical="center"/>
    </xf>
    <xf numFmtId="166" fontId="0" fillId="0" borderId="24" xfId="32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166" fontId="0" fillId="0" borderId="12" xfId="0" applyNumberFormat="1" applyFont="1" applyFill="1" applyBorder="1" applyAlignment="1"/>
    <xf numFmtId="166" fontId="9" fillId="0" borderId="12" xfId="31" applyNumberFormat="1" applyFont="1" applyFill="1" applyBorder="1" applyAlignment="1" applyProtection="1"/>
    <xf numFmtId="0" fontId="0" fillId="0" borderId="0" xfId="0" applyFont="1" applyAlignment="1">
      <alignment vertical="center"/>
    </xf>
    <xf numFmtId="0" fontId="26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64" fontId="19" fillId="0" borderId="32" xfId="0" applyNumberFormat="1" applyFont="1" applyFill="1" applyBorder="1" applyAlignment="1">
      <alignment vertical="center"/>
    </xf>
    <xf numFmtId="164" fontId="19" fillId="0" borderId="20" xfId="0" applyNumberFormat="1" applyFont="1" applyFill="1" applyBorder="1" applyAlignment="1">
      <alignment horizontal="center" vertical="center"/>
    </xf>
    <xf numFmtId="166" fontId="19" fillId="0" borderId="20" xfId="32" applyNumberFormat="1" applyFont="1" applyFill="1" applyBorder="1" applyAlignment="1">
      <alignment horizontal="center" vertical="center"/>
    </xf>
    <xf numFmtId="164" fontId="19" fillId="0" borderId="32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165" fontId="19" fillId="0" borderId="37" xfId="0" applyNumberFormat="1" applyFont="1" applyBorder="1"/>
    <xf numFmtId="49" fontId="19" fillId="0" borderId="25" xfId="0" applyNumberFormat="1" applyFont="1" applyFill="1" applyBorder="1" applyAlignment="1">
      <alignment horizontal="center"/>
    </xf>
    <xf numFmtId="49" fontId="19" fillId="0" borderId="26" xfId="0" applyNumberFormat="1" applyFont="1" applyFill="1" applyBorder="1" applyAlignment="1">
      <alignment horizontal="center"/>
    </xf>
    <xf numFmtId="49" fontId="19" fillId="0" borderId="27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 wrapText="1"/>
    </xf>
    <xf numFmtId="0" fontId="19" fillId="0" borderId="24" xfId="0" applyFont="1" applyFill="1" applyBorder="1" applyAlignment="1">
      <alignment horizontal="center" wrapText="1"/>
    </xf>
    <xf numFmtId="17" fontId="19" fillId="0" borderId="26" xfId="0" applyNumberFormat="1" applyFont="1" applyFill="1" applyBorder="1" applyAlignment="1">
      <alignment horizontal="center" vertical="center"/>
    </xf>
    <xf numFmtId="17" fontId="19" fillId="0" borderId="27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5" fillId="0" borderId="33" xfId="39" applyFont="1" applyFill="1" applyBorder="1" applyAlignment="1">
      <alignment horizontal="center"/>
    </xf>
    <xf numFmtId="0" fontId="25" fillId="0" borderId="26" xfId="39" applyFont="1" applyFill="1" applyBorder="1" applyAlignment="1">
      <alignment horizontal="center"/>
    </xf>
    <xf numFmtId="0" fontId="25" fillId="0" borderId="27" xfId="39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center"/>
    </xf>
    <xf numFmtId="166" fontId="19" fillId="0" borderId="11" xfId="0" applyNumberFormat="1" applyFont="1" applyFill="1" applyBorder="1"/>
    <xf numFmtId="0" fontId="0" fillId="0" borderId="10" xfId="0" applyFont="1" applyFill="1" applyBorder="1" applyAlignment="1">
      <alignment wrapText="1"/>
    </xf>
    <xf numFmtId="0" fontId="0" fillId="0" borderId="10" xfId="0" applyFont="1" applyFill="1" applyBorder="1" applyAlignment="1">
      <alignment horizontal="center" wrapText="1"/>
    </xf>
    <xf numFmtId="166" fontId="0" fillId="0" borderId="11" xfId="32" applyNumberFormat="1" applyFont="1" applyFill="1" applyBorder="1" applyAlignment="1" applyProtection="1"/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31" xfId="0" applyFont="1" applyFill="1" applyBorder="1" applyAlignment="1">
      <alignment horizontal="center"/>
    </xf>
    <xf numFmtId="166" fontId="0" fillId="0" borderId="31" xfId="32" applyNumberFormat="1" applyFont="1" applyFill="1" applyBorder="1" applyAlignment="1" applyProtection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="80" zoomScaleNormal="80" workbookViewId="0"/>
  </sheetViews>
  <sheetFormatPr baseColWidth="10" defaultRowHeight="12.75" x14ac:dyDescent="0.2"/>
  <cols>
    <col min="1" max="1" width="88" style="9" customWidth="1"/>
    <col min="2" max="2" width="15.140625" style="64" bestFit="1" customWidth="1"/>
    <col min="3" max="3" width="18.42578125" style="9" bestFit="1" customWidth="1"/>
    <col min="4" max="5" width="16" style="9" hidden="1" customWidth="1"/>
    <col min="6" max="6" width="16" style="9" customWidth="1"/>
    <col min="7" max="7" width="14.42578125" style="9" bestFit="1" customWidth="1"/>
    <col min="8" max="8" width="13" style="9" bestFit="1" customWidth="1"/>
    <col min="9" max="9" width="13.42578125" style="9" bestFit="1" customWidth="1"/>
    <col min="10" max="10" width="13" style="9" bestFit="1" customWidth="1"/>
    <col min="11" max="11" width="13.42578125" style="9" bestFit="1" customWidth="1"/>
    <col min="12" max="16384" width="11.42578125" style="9"/>
  </cols>
  <sheetData>
    <row r="1" spans="1:11" ht="15.75" x14ac:dyDescent="0.25">
      <c r="A1" s="1" t="s">
        <v>37</v>
      </c>
      <c r="B1" s="58"/>
      <c r="C1" s="1"/>
      <c r="D1" s="1"/>
      <c r="E1" s="1" t="s">
        <v>73</v>
      </c>
      <c r="F1" s="1"/>
    </row>
    <row r="2" spans="1:11" ht="15.75" x14ac:dyDescent="0.25">
      <c r="A2" s="1" t="s">
        <v>28</v>
      </c>
      <c r="B2" s="58"/>
      <c r="C2" s="1"/>
      <c r="D2" s="1"/>
      <c r="E2" s="1">
        <v>66.84</v>
      </c>
      <c r="F2" s="1"/>
    </row>
    <row r="3" spans="1:11" ht="15.75" x14ac:dyDescent="0.25">
      <c r="A3" s="1"/>
      <c r="B3" s="58"/>
      <c r="C3" s="1"/>
      <c r="D3" s="1"/>
      <c r="E3" s="1">
        <v>68.540000000000006</v>
      </c>
      <c r="F3" s="1"/>
    </row>
    <row r="4" spans="1:11" ht="16.5" thickBot="1" x14ac:dyDescent="0.3">
      <c r="A4" s="1" t="s">
        <v>27</v>
      </c>
      <c r="B4" s="58"/>
      <c r="C4" s="1"/>
      <c r="D4" s="1"/>
      <c r="E4" s="1"/>
      <c r="F4" s="1"/>
    </row>
    <row r="5" spans="1:11" ht="13.5" thickBot="1" x14ac:dyDescent="0.25">
      <c r="A5" s="119" t="s">
        <v>3</v>
      </c>
      <c r="B5" s="96" t="s">
        <v>39</v>
      </c>
      <c r="C5" s="12" t="s">
        <v>1</v>
      </c>
      <c r="D5" s="27" t="s">
        <v>2</v>
      </c>
      <c r="E5" s="27"/>
      <c r="F5" s="27" t="s">
        <v>2</v>
      </c>
      <c r="G5" s="112" t="s">
        <v>74</v>
      </c>
      <c r="H5" s="113"/>
      <c r="I5" s="113"/>
      <c r="J5" s="113"/>
      <c r="K5" s="114"/>
    </row>
    <row r="6" spans="1:11" ht="13.5" customHeight="1" thickBot="1" x14ac:dyDescent="0.25">
      <c r="A6" s="120"/>
      <c r="B6" s="97" t="s">
        <v>41</v>
      </c>
      <c r="C6" s="29"/>
      <c r="D6" s="30"/>
      <c r="E6" s="30"/>
      <c r="F6" s="30"/>
      <c r="G6" s="115" t="s">
        <v>66</v>
      </c>
      <c r="H6" s="117" t="s">
        <v>30</v>
      </c>
      <c r="I6" s="117"/>
      <c r="J6" s="117" t="s">
        <v>31</v>
      </c>
      <c r="K6" s="118"/>
    </row>
    <row r="7" spans="1:11" ht="13.5" thickBot="1" x14ac:dyDescent="0.25">
      <c r="A7" s="121"/>
      <c r="B7" s="98" t="s">
        <v>40</v>
      </c>
      <c r="C7" s="26" t="s">
        <v>4</v>
      </c>
      <c r="D7" s="41">
        <v>43951</v>
      </c>
      <c r="E7" s="41"/>
      <c r="F7" s="41">
        <v>43982</v>
      </c>
      <c r="G7" s="116"/>
      <c r="H7" s="71" t="s">
        <v>22</v>
      </c>
      <c r="I7" s="71" t="s">
        <v>65</v>
      </c>
      <c r="J7" s="72" t="s">
        <v>22</v>
      </c>
      <c r="K7" s="71" t="s">
        <v>65</v>
      </c>
    </row>
    <row r="8" spans="1:11" ht="21" customHeight="1" thickBot="1" x14ac:dyDescent="0.25">
      <c r="A8" s="108" t="s">
        <v>79</v>
      </c>
      <c r="B8" s="42"/>
      <c r="C8" s="25"/>
      <c r="D8" s="31">
        <v>8176147.1614599992</v>
      </c>
      <c r="E8" s="31"/>
      <c r="F8" s="73">
        <f t="shared" ref="F8" si="0">(F9+F12)</f>
        <v>8167403.3383200001</v>
      </c>
      <c r="G8" s="37">
        <f t="shared" ref="G8:K8" si="1">(G9+G12)</f>
        <v>0</v>
      </c>
      <c r="H8" s="73">
        <f t="shared" si="1"/>
        <v>8743.8231400000004</v>
      </c>
      <c r="I8" s="74">
        <f t="shared" si="1"/>
        <v>4980.5223000000005</v>
      </c>
      <c r="J8" s="75">
        <f t="shared" si="1"/>
        <v>8743.8231400000004</v>
      </c>
      <c r="K8" s="73">
        <f t="shared" si="1"/>
        <v>4980.5223000000005</v>
      </c>
    </row>
    <row r="9" spans="1:11" ht="18" customHeight="1" thickTop="1" x14ac:dyDescent="0.2">
      <c r="A9" s="56" t="s">
        <v>5</v>
      </c>
      <c r="B9" s="54"/>
      <c r="C9" s="54"/>
      <c r="D9" s="55">
        <v>2512455.5395599999</v>
      </c>
      <c r="E9" s="55"/>
      <c r="F9" s="55">
        <f>+F10+F11</f>
        <v>2505985.1744499998</v>
      </c>
      <c r="G9" s="55">
        <f t="shared" ref="G9" si="2">SUM(G10:G11)</f>
        <v>0</v>
      </c>
      <c r="H9" s="55">
        <f>+H10+H11</f>
        <v>6470.3651099999997</v>
      </c>
      <c r="I9" s="55">
        <f>+I10+I11</f>
        <v>3887.92463</v>
      </c>
      <c r="J9" s="55">
        <f t="shared" ref="J9" si="3">SUM(J10:J11)</f>
        <v>6470.3651099999997</v>
      </c>
      <c r="K9" s="55">
        <f>+K10+K11</f>
        <v>3887.92463</v>
      </c>
    </row>
    <row r="10" spans="1:11" ht="15" x14ac:dyDescent="0.2">
      <c r="A10" s="13" t="s">
        <v>55</v>
      </c>
      <c r="B10" s="21" t="s">
        <v>56</v>
      </c>
      <c r="C10" s="21" t="s">
        <v>6</v>
      </c>
      <c r="D10" s="45">
        <v>1674593</v>
      </c>
      <c r="E10" s="45"/>
      <c r="F10" s="45">
        <f>+D10+G10-H10</f>
        <v>1674593</v>
      </c>
      <c r="G10" s="19">
        <v>0</v>
      </c>
      <c r="H10" s="76"/>
      <c r="I10" s="76"/>
      <c r="J10" s="77"/>
      <c r="K10" s="78"/>
    </row>
    <row r="11" spans="1:11" ht="15" x14ac:dyDescent="0.25">
      <c r="A11" s="13" t="s">
        <v>58</v>
      </c>
      <c r="B11" s="47" t="s">
        <v>42</v>
      </c>
      <c r="C11" s="21" t="s">
        <v>6</v>
      </c>
      <c r="D11" s="45">
        <v>837862.53955999995</v>
      </c>
      <c r="E11" s="45"/>
      <c r="F11" s="45">
        <f>+D11+G11-H11</f>
        <v>831392.17444999993</v>
      </c>
      <c r="G11" s="48">
        <v>0</v>
      </c>
      <c r="H11" s="78">
        <v>6470.3651099999997</v>
      </c>
      <c r="I11" s="79">
        <v>3887.92463</v>
      </c>
      <c r="J11" s="78">
        <f>+H11</f>
        <v>6470.3651099999997</v>
      </c>
      <c r="K11" s="78">
        <f>+I11</f>
        <v>3887.92463</v>
      </c>
    </row>
    <row r="12" spans="1:11" ht="18" customHeight="1" x14ac:dyDescent="0.2">
      <c r="A12" s="57" t="s">
        <v>7</v>
      </c>
      <c r="B12" s="15"/>
      <c r="C12" s="22"/>
      <c r="D12" s="20">
        <v>5663691.6218999997</v>
      </c>
      <c r="E12" s="20"/>
      <c r="F12" s="80">
        <f>SUM(F13:F18)</f>
        <v>5661418.1638700003</v>
      </c>
      <c r="G12" s="44">
        <f>SUM(G13:G17)</f>
        <v>0</v>
      </c>
      <c r="H12" s="80">
        <f>SUM(H13:H18)</f>
        <v>2273.4580300000002</v>
      </c>
      <c r="I12" s="81">
        <f>SUM(I13:I18)</f>
        <v>1092.5976700000001</v>
      </c>
      <c r="J12" s="82">
        <f>SUM(J13:J18)</f>
        <v>2273.4580300000002</v>
      </c>
      <c r="K12" s="80">
        <f>SUM(K13:K18)</f>
        <v>1092.5976700000001</v>
      </c>
    </row>
    <row r="13" spans="1:11" ht="15" x14ac:dyDescent="0.2">
      <c r="A13" s="13" t="s">
        <v>8</v>
      </c>
      <c r="B13" s="21"/>
      <c r="C13" s="21" t="s">
        <v>6</v>
      </c>
      <c r="D13" s="45">
        <v>10766</v>
      </c>
      <c r="E13" s="45"/>
      <c r="F13" s="45">
        <f t="shared" ref="F13:F18" si="4">+D13+G13-H13</f>
        <v>10766</v>
      </c>
      <c r="G13" s="45">
        <v>0</v>
      </c>
      <c r="H13" s="83"/>
      <c r="I13" s="84"/>
      <c r="J13" s="77"/>
      <c r="K13" s="78"/>
    </row>
    <row r="14" spans="1:11" ht="15" x14ac:dyDescent="0.25">
      <c r="A14" s="14" t="s">
        <v>78</v>
      </c>
      <c r="B14" s="47" t="s">
        <v>43</v>
      </c>
      <c r="C14" s="21" t="s">
        <v>6</v>
      </c>
      <c r="D14" s="45">
        <v>52330.615950000007</v>
      </c>
      <c r="E14" s="45"/>
      <c r="F14" s="45">
        <f t="shared" si="4"/>
        <v>52330.615950000007</v>
      </c>
      <c r="G14" s="48">
        <v>0</v>
      </c>
      <c r="H14" s="78"/>
      <c r="I14" s="79"/>
      <c r="J14" s="77"/>
      <c r="K14" s="78"/>
    </row>
    <row r="15" spans="1:11" ht="15" x14ac:dyDescent="0.25">
      <c r="A15" s="49" t="s">
        <v>59</v>
      </c>
      <c r="B15" s="59" t="s">
        <v>44</v>
      </c>
      <c r="C15" s="21" t="s">
        <v>6</v>
      </c>
      <c r="D15" s="45">
        <v>97275.82656999999</v>
      </c>
      <c r="E15" s="45"/>
      <c r="F15" s="45">
        <f t="shared" si="4"/>
        <v>96316.783219999983</v>
      </c>
      <c r="G15" s="48">
        <v>0</v>
      </c>
      <c r="H15" s="78">
        <v>959.04335000000003</v>
      </c>
      <c r="I15" s="79">
        <v>488.71798000000001</v>
      </c>
      <c r="J15" s="78">
        <f>+H15</f>
        <v>959.04335000000003</v>
      </c>
      <c r="K15" s="78">
        <f>+I15</f>
        <v>488.71798000000001</v>
      </c>
    </row>
    <row r="16" spans="1:11" ht="15" x14ac:dyDescent="0.25">
      <c r="A16" s="13" t="s">
        <v>60</v>
      </c>
      <c r="B16" s="21" t="s">
        <v>46</v>
      </c>
      <c r="C16" s="21" t="s">
        <v>6</v>
      </c>
      <c r="D16" s="45">
        <v>3072.8079600000001</v>
      </c>
      <c r="E16" s="45"/>
      <c r="F16" s="45">
        <f t="shared" si="4"/>
        <v>1758.39328</v>
      </c>
      <c r="G16" s="48">
        <v>0</v>
      </c>
      <c r="H16" s="78">
        <f>434.36404+436.1496+443.90104</f>
        <v>1314.4146800000001</v>
      </c>
      <c r="I16" s="79">
        <f>200.3793+199.55897+203.94142</f>
        <v>603.87968999999998</v>
      </c>
      <c r="J16" s="78">
        <f>+H16</f>
        <v>1314.4146800000001</v>
      </c>
      <c r="K16" s="78">
        <f>+I16</f>
        <v>603.87968999999998</v>
      </c>
    </row>
    <row r="17" spans="1:11" ht="15" x14ac:dyDescent="0.25">
      <c r="A17" s="13" t="s">
        <v>34</v>
      </c>
      <c r="B17" s="47" t="s">
        <v>45</v>
      </c>
      <c r="C17" s="21" t="s">
        <v>6</v>
      </c>
      <c r="D17" s="45">
        <v>3913244</v>
      </c>
      <c r="E17" s="45"/>
      <c r="F17" s="45">
        <f t="shared" si="4"/>
        <v>3913244</v>
      </c>
      <c r="G17" s="48">
        <v>0</v>
      </c>
      <c r="H17" s="78"/>
      <c r="I17" s="79"/>
      <c r="J17" s="77"/>
      <c r="K17" s="78"/>
    </row>
    <row r="18" spans="1:11" ht="15" x14ac:dyDescent="0.25">
      <c r="A18" s="13" t="s">
        <v>35</v>
      </c>
      <c r="B18" s="21" t="s">
        <v>50</v>
      </c>
      <c r="C18" s="21" t="s">
        <v>6</v>
      </c>
      <c r="D18" s="45">
        <v>1587002.37142</v>
      </c>
      <c r="E18" s="45"/>
      <c r="F18" s="45">
        <f t="shared" si="4"/>
        <v>1587002.37142</v>
      </c>
      <c r="G18" s="50">
        <v>0</v>
      </c>
      <c r="H18" s="78"/>
      <c r="I18" s="79"/>
      <c r="J18" s="77"/>
      <c r="K18" s="78"/>
    </row>
    <row r="19" spans="1:11" s="101" customFormat="1" ht="21" customHeight="1" thickBot="1" x14ac:dyDescent="0.25">
      <c r="A19" s="103" t="s">
        <v>9</v>
      </c>
      <c r="B19" s="102"/>
      <c r="C19" s="103"/>
      <c r="D19" s="104">
        <v>11302279.058704434</v>
      </c>
      <c r="E19" s="104"/>
      <c r="F19" s="105">
        <f t="shared" ref="F19:K19" si="5">SUM(F20:F31)</f>
        <v>11503373.933768842</v>
      </c>
      <c r="G19" s="104">
        <f t="shared" si="5"/>
        <v>12454.48963</v>
      </c>
      <c r="H19" s="105">
        <f t="shared" si="5"/>
        <v>98805.123240000001</v>
      </c>
      <c r="I19" s="106">
        <f t="shared" si="5"/>
        <v>49244.316489999997</v>
      </c>
      <c r="J19" s="107">
        <f t="shared" si="5"/>
        <v>98805.123240000001</v>
      </c>
      <c r="K19" s="105">
        <f t="shared" si="5"/>
        <v>49244.316489999997</v>
      </c>
    </row>
    <row r="20" spans="1:11" ht="15.75" thickTop="1" x14ac:dyDescent="0.2">
      <c r="A20" s="13" t="s">
        <v>53</v>
      </c>
      <c r="B20" s="21"/>
      <c r="C20" s="21" t="s">
        <v>10</v>
      </c>
      <c r="D20" s="45">
        <v>384801.57714982901</v>
      </c>
      <c r="E20" s="45">
        <f>+D20/$E$2*$E$3</f>
        <v>394588.57118266425</v>
      </c>
      <c r="F20" s="45">
        <f>+E20+G20-H20</f>
        <v>394588.57118266425</v>
      </c>
      <c r="G20" s="36"/>
      <c r="H20" s="76"/>
      <c r="I20" s="76"/>
      <c r="J20" s="77"/>
      <c r="K20" s="78"/>
    </row>
    <row r="21" spans="1:11" ht="15" x14ac:dyDescent="0.2">
      <c r="A21" s="13" t="s">
        <v>54</v>
      </c>
      <c r="B21" s="47">
        <v>49522</v>
      </c>
      <c r="C21" s="21" t="s">
        <v>10</v>
      </c>
      <c r="D21" s="45">
        <v>1213226.1726963117</v>
      </c>
      <c r="E21" s="45">
        <f t="shared" ref="E21:E31" si="6">+D21/$E$2*$E$3</f>
        <v>1244083.2117984022</v>
      </c>
      <c r="F21" s="45">
        <f>+E21+G21-H21</f>
        <v>1244083.2117984022</v>
      </c>
      <c r="G21" s="36"/>
      <c r="H21" s="76"/>
      <c r="I21" s="76"/>
      <c r="J21" s="77"/>
      <c r="K21" s="78"/>
    </row>
    <row r="22" spans="1:11" ht="15" x14ac:dyDescent="0.2">
      <c r="A22" s="13" t="s">
        <v>38</v>
      </c>
      <c r="B22" s="21" t="s">
        <v>47</v>
      </c>
      <c r="C22" s="21" t="s">
        <v>10</v>
      </c>
      <c r="D22" s="45">
        <v>46360.554349641003</v>
      </c>
      <c r="E22" s="45">
        <f t="shared" si="6"/>
        <v>47539.682751711465</v>
      </c>
      <c r="F22" s="45">
        <f t="shared" ref="F22:F31" si="7">+E22+G22-H22</f>
        <v>47539.682751711465</v>
      </c>
      <c r="G22" s="36"/>
      <c r="H22" s="76"/>
      <c r="I22" s="76"/>
      <c r="J22" s="77"/>
      <c r="K22" s="78"/>
    </row>
    <row r="23" spans="1:11" ht="15" x14ac:dyDescent="0.2">
      <c r="A23" s="13" t="s">
        <v>32</v>
      </c>
      <c r="B23" s="47" t="s">
        <v>48</v>
      </c>
      <c r="C23" s="21" t="s">
        <v>10</v>
      </c>
      <c r="D23" s="45">
        <v>248109.32108866252</v>
      </c>
      <c r="E23" s="45">
        <f t="shared" si="6"/>
        <v>254419.70178660876</v>
      </c>
      <c r="F23" s="45">
        <f t="shared" si="7"/>
        <v>254419.70178660876</v>
      </c>
      <c r="G23" s="51"/>
      <c r="H23" s="76"/>
      <c r="I23" s="76"/>
      <c r="J23" s="77"/>
      <c r="K23" s="78"/>
    </row>
    <row r="24" spans="1:11" ht="15" x14ac:dyDescent="0.2">
      <c r="A24" s="13" t="s">
        <v>26</v>
      </c>
      <c r="B24" s="59" t="s">
        <v>49</v>
      </c>
      <c r="C24" s="21" t="s">
        <v>10</v>
      </c>
      <c r="D24" s="45">
        <v>679388.83499499504</v>
      </c>
      <c r="E24" s="45">
        <f t="shared" si="6"/>
        <v>696668.32361695031</v>
      </c>
      <c r="F24" s="45">
        <f t="shared" si="7"/>
        <v>696668.32361695031</v>
      </c>
      <c r="G24" s="36"/>
      <c r="H24" s="78"/>
      <c r="I24" s="79"/>
      <c r="J24" s="77"/>
      <c r="K24" s="78"/>
    </row>
    <row r="25" spans="1:11" ht="15" x14ac:dyDescent="0.2">
      <c r="A25" s="13" t="s">
        <v>36</v>
      </c>
      <c r="B25" s="65" t="s">
        <v>67</v>
      </c>
      <c r="C25" s="21" t="s">
        <v>10</v>
      </c>
      <c r="D25" s="45">
        <v>2350427.6248405175</v>
      </c>
      <c r="E25" s="45">
        <f t="shared" si="6"/>
        <v>2410208.1000384362</v>
      </c>
      <c r="F25" s="45">
        <f t="shared" si="7"/>
        <v>2410208.1000384362</v>
      </c>
      <c r="G25" s="36"/>
      <c r="H25" s="78"/>
      <c r="I25" s="79"/>
      <c r="J25" s="77"/>
      <c r="K25" s="78"/>
    </row>
    <row r="26" spans="1:11" ht="15" x14ac:dyDescent="0.2">
      <c r="A26" s="13" t="s">
        <v>61</v>
      </c>
      <c r="B26" s="47" t="s">
        <v>48</v>
      </c>
      <c r="C26" s="21" t="s">
        <v>10</v>
      </c>
      <c r="D26" s="45">
        <v>2391613.95393749</v>
      </c>
      <c r="E26" s="45">
        <f t="shared" si="6"/>
        <v>2452441.9569550506</v>
      </c>
      <c r="F26" s="45">
        <f t="shared" si="7"/>
        <v>2452441.9569550506</v>
      </c>
      <c r="G26" s="36"/>
      <c r="H26" s="76"/>
      <c r="I26" s="76"/>
      <c r="J26" s="77"/>
      <c r="K26" s="78"/>
    </row>
    <row r="27" spans="1:11" ht="15" x14ac:dyDescent="0.2">
      <c r="A27" s="13" t="s">
        <v>62</v>
      </c>
      <c r="B27" s="47" t="s">
        <v>48</v>
      </c>
      <c r="C27" s="21" t="s">
        <v>10</v>
      </c>
      <c r="D27" s="45">
        <v>1535341.2502922025</v>
      </c>
      <c r="E27" s="45">
        <f t="shared" si="6"/>
        <v>1574390.9230255468</v>
      </c>
      <c r="F27" s="45">
        <f t="shared" si="7"/>
        <v>1475585.7997855467</v>
      </c>
      <c r="G27" s="36"/>
      <c r="H27" s="76">
        <v>98805.123240000001</v>
      </c>
      <c r="I27" s="76">
        <v>49244.316489999997</v>
      </c>
      <c r="J27" s="78">
        <f>+H27</f>
        <v>98805.123240000001</v>
      </c>
      <c r="K27" s="78">
        <f>+I27</f>
        <v>49244.316489999997</v>
      </c>
    </row>
    <row r="28" spans="1:11" x14ac:dyDescent="0.2">
      <c r="A28" s="13" t="s">
        <v>33</v>
      </c>
      <c r="B28" s="21" t="s">
        <v>47</v>
      </c>
      <c r="C28" s="21" t="s">
        <v>10</v>
      </c>
      <c r="D28" s="45">
        <v>1474305.859629039</v>
      </c>
      <c r="E28" s="45">
        <f t="shared" si="6"/>
        <v>1511803.1660528774</v>
      </c>
      <c r="F28" s="45">
        <f t="shared" si="7"/>
        <v>1511803.1660528774</v>
      </c>
      <c r="G28" s="36"/>
      <c r="H28" s="76"/>
      <c r="I28" s="76"/>
      <c r="J28" s="76"/>
      <c r="K28" s="76"/>
    </row>
    <row r="29" spans="1:11" ht="15" x14ac:dyDescent="0.2">
      <c r="A29" s="13" t="s">
        <v>11</v>
      </c>
      <c r="B29" s="21"/>
      <c r="C29" s="21" t="s">
        <v>6</v>
      </c>
      <c r="D29" s="45">
        <v>598</v>
      </c>
      <c r="E29" s="45">
        <f>+D29</f>
        <v>598</v>
      </c>
      <c r="F29" s="45">
        <f t="shared" si="7"/>
        <v>598</v>
      </c>
      <c r="G29" s="51"/>
      <c r="H29" s="76"/>
      <c r="I29" s="76"/>
      <c r="J29" s="77"/>
      <c r="K29" s="78"/>
    </row>
    <row r="30" spans="1:11" ht="15" x14ac:dyDescent="0.2">
      <c r="A30" s="14" t="s">
        <v>77</v>
      </c>
      <c r="B30" s="21" t="s">
        <v>51</v>
      </c>
      <c r="C30" s="21" t="s">
        <v>10</v>
      </c>
      <c r="D30" s="45">
        <v>735178.32474122848</v>
      </c>
      <c r="E30" s="45">
        <f t="shared" si="6"/>
        <v>753876.75610059546</v>
      </c>
      <c r="F30" s="45">
        <f t="shared" si="7"/>
        <v>753876.75610059546</v>
      </c>
      <c r="G30" s="36"/>
      <c r="H30" s="76"/>
      <c r="I30" s="76"/>
      <c r="J30" s="77"/>
      <c r="K30" s="78"/>
    </row>
    <row r="31" spans="1:11" ht="15" x14ac:dyDescent="0.2">
      <c r="A31" s="13" t="s">
        <v>63</v>
      </c>
      <c r="B31" s="47" t="s">
        <v>52</v>
      </c>
      <c r="C31" s="23" t="s">
        <v>10</v>
      </c>
      <c r="D31" s="45">
        <v>242927.58498451667</v>
      </c>
      <c r="E31" s="45">
        <f t="shared" si="6"/>
        <v>249106.1740699996</v>
      </c>
      <c r="F31" s="45">
        <f t="shared" si="7"/>
        <v>261560.6636999996</v>
      </c>
      <c r="G31" s="19">
        <v>12454.48963</v>
      </c>
      <c r="H31" s="76"/>
      <c r="I31" s="76"/>
      <c r="J31" s="77"/>
      <c r="K31" s="78"/>
    </row>
    <row r="32" spans="1:11" s="101" customFormat="1" ht="21" customHeight="1" thickBot="1" x14ac:dyDescent="0.25">
      <c r="A32" s="103" t="s">
        <v>12</v>
      </c>
      <c r="B32" s="102"/>
      <c r="C32" s="103"/>
      <c r="D32" s="104"/>
      <c r="E32" s="104"/>
      <c r="F32" s="105"/>
      <c r="G32" s="104"/>
      <c r="H32" s="105">
        <f t="shared" ref="H32:K32" si="8">SUM(H33)</f>
        <v>0</v>
      </c>
      <c r="I32" s="106">
        <f t="shared" si="8"/>
        <v>0</v>
      </c>
      <c r="J32" s="107">
        <f t="shared" si="8"/>
        <v>0</v>
      </c>
      <c r="K32" s="105">
        <f t="shared" si="8"/>
        <v>0</v>
      </c>
    </row>
    <row r="33" spans="1:11" ht="13.5" thickTop="1" x14ac:dyDescent="0.2">
      <c r="A33" s="14" t="s">
        <v>76</v>
      </c>
      <c r="B33" s="21"/>
      <c r="C33" s="23" t="s">
        <v>6</v>
      </c>
      <c r="D33" s="45"/>
      <c r="E33" s="45"/>
      <c r="F33" s="45"/>
      <c r="G33" s="19">
        <v>0</v>
      </c>
      <c r="H33" s="76">
        <v>0</v>
      </c>
      <c r="I33" s="76">
        <v>0</v>
      </c>
      <c r="J33" s="77">
        <v>0</v>
      </c>
      <c r="K33" s="85">
        <v>0</v>
      </c>
    </row>
    <row r="34" spans="1:11" s="101" customFormat="1" ht="21" customHeight="1" thickBot="1" x14ac:dyDescent="0.25">
      <c r="A34" s="103" t="s">
        <v>13</v>
      </c>
      <c r="B34" s="102"/>
      <c r="C34" s="103"/>
      <c r="D34" s="104"/>
      <c r="E34" s="104"/>
      <c r="F34" s="105"/>
      <c r="G34" s="104"/>
      <c r="H34" s="105"/>
      <c r="I34" s="106"/>
      <c r="J34" s="107"/>
      <c r="K34" s="105"/>
    </row>
    <row r="35" spans="1:11" s="101" customFormat="1" ht="21" customHeight="1" thickTop="1" thickBot="1" x14ac:dyDescent="0.25">
      <c r="A35" s="103" t="s">
        <v>14</v>
      </c>
      <c r="B35" s="102"/>
      <c r="C35" s="103" t="s">
        <v>0</v>
      </c>
      <c r="D35" s="104">
        <v>55614.11</v>
      </c>
      <c r="E35" s="104"/>
      <c r="F35" s="105">
        <f t="shared" ref="F35:G35" si="9">SUM(F36:F43)</f>
        <v>55614.11</v>
      </c>
      <c r="G35" s="104">
        <f t="shared" si="9"/>
        <v>0</v>
      </c>
      <c r="H35" s="105">
        <f>SUM(H36:H43)</f>
        <v>0</v>
      </c>
      <c r="I35" s="106">
        <f t="shared" ref="I35:K35" si="10">SUM(I36:I43)</f>
        <v>0</v>
      </c>
      <c r="J35" s="107">
        <f t="shared" si="10"/>
        <v>0</v>
      </c>
      <c r="K35" s="105">
        <f t="shared" si="10"/>
        <v>0</v>
      </c>
    </row>
    <row r="36" spans="1:11" ht="13.5" thickTop="1" x14ac:dyDescent="0.2">
      <c r="A36" s="16" t="s">
        <v>23</v>
      </c>
      <c r="B36" s="60"/>
      <c r="C36" s="21"/>
      <c r="D36" s="45">
        <v>0</v>
      </c>
      <c r="E36" s="45"/>
      <c r="F36" s="99">
        <f>+D36</f>
        <v>0</v>
      </c>
      <c r="G36" s="38"/>
      <c r="H36" s="76"/>
      <c r="I36" s="76"/>
      <c r="J36" s="77"/>
      <c r="K36" s="76"/>
    </row>
    <row r="37" spans="1:11" x14ac:dyDescent="0.2">
      <c r="A37" s="16" t="s">
        <v>29</v>
      </c>
      <c r="B37" s="60"/>
      <c r="C37" s="21"/>
      <c r="D37" s="45">
        <v>0</v>
      </c>
      <c r="E37" s="45"/>
      <c r="F37" s="99">
        <f t="shared" ref="F37:F42" si="11">+D37</f>
        <v>0</v>
      </c>
      <c r="G37" s="38"/>
      <c r="H37" s="76"/>
      <c r="I37" s="76"/>
      <c r="J37" s="77"/>
      <c r="K37" s="76"/>
    </row>
    <row r="38" spans="1:11" x14ac:dyDescent="0.2">
      <c r="A38" s="70" t="s">
        <v>75</v>
      </c>
      <c r="B38" s="21"/>
      <c r="C38" s="21" t="s">
        <v>6</v>
      </c>
      <c r="D38" s="45">
        <v>55426</v>
      </c>
      <c r="E38" s="45"/>
      <c r="F38" s="99">
        <f t="shared" si="11"/>
        <v>55426</v>
      </c>
      <c r="G38" s="19">
        <v>0</v>
      </c>
      <c r="H38" s="76"/>
      <c r="I38" s="76"/>
      <c r="J38" s="77"/>
      <c r="K38" s="76">
        <v>0</v>
      </c>
    </row>
    <row r="39" spans="1:11" x14ac:dyDescent="0.2">
      <c r="A39" s="16" t="s">
        <v>24</v>
      </c>
      <c r="B39" s="60"/>
      <c r="C39" s="21"/>
      <c r="D39" s="45">
        <v>0</v>
      </c>
      <c r="E39" s="45"/>
      <c r="F39" s="99">
        <f t="shared" si="11"/>
        <v>0</v>
      </c>
      <c r="G39" s="38"/>
      <c r="H39" s="76"/>
      <c r="I39" s="76"/>
      <c r="J39" s="77"/>
      <c r="K39" s="76">
        <v>0</v>
      </c>
    </row>
    <row r="40" spans="1:11" x14ac:dyDescent="0.2">
      <c r="A40" s="17" t="s">
        <v>25</v>
      </c>
      <c r="B40" s="21"/>
      <c r="C40" s="21" t="s">
        <v>6</v>
      </c>
      <c r="D40" s="45">
        <v>0</v>
      </c>
      <c r="E40" s="45"/>
      <c r="F40" s="99">
        <f t="shared" si="11"/>
        <v>0</v>
      </c>
      <c r="G40" s="19">
        <v>0</v>
      </c>
      <c r="H40" s="76"/>
      <c r="I40" s="76"/>
      <c r="J40" s="77"/>
      <c r="K40" s="76">
        <v>0</v>
      </c>
    </row>
    <row r="41" spans="1:11" x14ac:dyDescent="0.2">
      <c r="A41" s="17" t="s">
        <v>64</v>
      </c>
      <c r="B41" s="21"/>
      <c r="C41" s="21" t="s">
        <v>6</v>
      </c>
      <c r="D41" s="45">
        <v>188.11</v>
      </c>
      <c r="E41" s="45"/>
      <c r="F41" s="99">
        <f t="shared" si="11"/>
        <v>188.11</v>
      </c>
      <c r="G41" s="19">
        <v>0</v>
      </c>
      <c r="H41" s="76"/>
      <c r="I41" s="76"/>
      <c r="J41" s="77"/>
      <c r="K41" s="76">
        <v>0</v>
      </c>
    </row>
    <row r="42" spans="1:11" x14ac:dyDescent="0.2">
      <c r="A42" s="16" t="s">
        <v>57</v>
      </c>
      <c r="B42" s="60"/>
      <c r="C42" s="21"/>
      <c r="D42" s="45">
        <v>0</v>
      </c>
      <c r="E42" s="45"/>
      <c r="F42" s="99">
        <f t="shared" si="11"/>
        <v>0</v>
      </c>
      <c r="G42" s="38"/>
      <c r="H42" s="76"/>
      <c r="I42" s="76"/>
      <c r="J42" s="77"/>
      <c r="K42" s="76">
        <v>0</v>
      </c>
    </row>
    <row r="43" spans="1:11" s="69" customFormat="1" ht="15" x14ac:dyDescent="0.25">
      <c r="A43" s="66"/>
      <c r="B43" s="67"/>
      <c r="C43" s="67"/>
      <c r="D43" s="45">
        <v>0</v>
      </c>
      <c r="E43" s="45"/>
      <c r="F43" s="100"/>
      <c r="G43" s="68"/>
      <c r="H43" s="86"/>
      <c r="I43" s="86"/>
      <c r="J43" s="87"/>
      <c r="K43" s="86"/>
    </row>
    <row r="44" spans="1:11" ht="17.100000000000001" customHeight="1" thickBot="1" x14ac:dyDescent="0.25">
      <c r="A44" s="53" t="s">
        <v>15</v>
      </c>
      <c r="B44" s="18"/>
      <c r="C44" s="24"/>
      <c r="D44" s="28"/>
      <c r="E44" s="28"/>
      <c r="F44" s="39"/>
      <c r="G44" s="39"/>
      <c r="H44" s="88"/>
      <c r="I44" s="89"/>
      <c r="J44" s="90"/>
      <c r="K44" s="91"/>
    </row>
    <row r="45" spans="1:11" s="101" customFormat="1" ht="21" customHeight="1" thickBot="1" x14ac:dyDescent="0.25">
      <c r="A45" s="103" t="s">
        <v>16</v>
      </c>
      <c r="B45" s="102"/>
      <c r="C45" s="103" t="s">
        <v>0</v>
      </c>
      <c r="D45" s="104">
        <v>19534040.330164433</v>
      </c>
      <c r="E45" s="104"/>
      <c r="F45" s="105">
        <f>+F8+F19+F35</f>
        <v>19726391.38208884</v>
      </c>
      <c r="G45" s="104">
        <f t="shared" ref="G45:K45" si="12">+G35+G19+G8</f>
        <v>12454.48963</v>
      </c>
      <c r="H45" s="105">
        <f t="shared" si="12"/>
        <v>107548.94638000001</v>
      </c>
      <c r="I45" s="106">
        <f t="shared" si="12"/>
        <v>54224.838789999994</v>
      </c>
      <c r="J45" s="107">
        <f t="shared" si="12"/>
        <v>107548.94638000001</v>
      </c>
      <c r="K45" s="105">
        <f t="shared" si="12"/>
        <v>54224.838789999994</v>
      </c>
    </row>
    <row r="46" spans="1:11" s="52" customFormat="1" ht="17.100000000000001" customHeight="1" thickTop="1" x14ac:dyDescent="0.2">
      <c r="A46" s="109"/>
      <c r="B46" s="110"/>
      <c r="C46" s="111"/>
      <c r="D46" s="46"/>
      <c r="E46" s="46"/>
      <c r="F46" s="46"/>
      <c r="G46" s="46"/>
      <c r="H46" s="92"/>
      <c r="I46" s="92">
        <f>+I45+H45</f>
        <v>161773.78516999999</v>
      </c>
      <c r="J46" s="92"/>
      <c r="K46" s="92">
        <f>+K45+J45</f>
        <v>161773.78516999999</v>
      </c>
    </row>
    <row r="47" spans="1:11" ht="13.5" thickBot="1" x14ac:dyDescent="0.25">
      <c r="A47" s="10"/>
      <c r="B47" s="43"/>
      <c r="C47" s="11"/>
      <c r="D47" s="11"/>
      <c r="E47" s="35"/>
      <c r="F47" s="35"/>
      <c r="G47" s="40"/>
      <c r="H47" s="93"/>
      <c r="I47" s="94"/>
      <c r="J47" s="95"/>
      <c r="K47" s="93"/>
    </row>
    <row r="48" spans="1:11" ht="13.5" thickBot="1" x14ac:dyDescent="0.25">
      <c r="A48" s="5"/>
      <c r="B48" s="5"/>
      <c r="C48" s="4"/>
      <c r="D48" s="4"/>
      <c r="E48" s="4"/>
      <c r="F48" s="4"/>
    </row>
    <row r="49" spans="1:6" ht="20.25" thickBot="1" x14ac:dyDescent="0.35">
      <c r="A49" s="122" t="s">
        <v>72</v>
      </c>
      <c r="B49" s="123"/>
      <c r="C49" s="124"/>
      <c r="D49" s="4"/>
      <c r="E49" s="4"/>
      <c r="F49" s="4"/>
    </row>
    <row r="50" spans="1:6" x14ac:dyDescent="0.2">
      <c r="A50" s="125" t="s">
        <v>17</v>
      </c>
      <c r="B50" s="126"/>
      <c r="C50" s="127">
        <f>SUM(C51:C54)</f>
        <v>4122522</v>
      </c>
      <c r="D50" s="3"/>
      <c r="E50" s="3"/>
      <c r="F50" s="3"/>
    </row>
    <row r="51" spans="1:6" x14ac:dyDescent="0.2">
      <c r="A51" s="128" t="s">
        <v>18</v>
      </c>
      <c r="B51" s="129"/>
      <c r="C51" s="130">
        <v>2715304</v>
      </c>
      <c r="D51" s="6"/>
      <c r="E51" s="6"/>
      <c r="F51" s="6"/>
    </row>
    <row r="52" spans="1:6" x14ac:dyDescent="0.2">
      <c r="A52" s="131" t="s">
        <v>19</v>
      </c>
      <c r="B52" s="132"/>
      <c r="C52" s="130">
        <v>708756</v>
      </c>
      <c r="D52" s="2"/>
      <c r="E52" s="2"/>
      <c r="F52" s="2"/>
    </row>
    <row r="53" spans="1:6" x14ac:dyDescent="0.2">
      <c r="A53" s="131" t="s">
        <v>20</v>
      </c>
      <c r="B53" s="132"/>
      <c r="C53" s="130">
        <v>255402</v>
      </c>
      <c r="D53" s="2"/>
      <c r="E53" s="2"/>
      <c r="F53" s="2"/>
    </row>
    <row r="54" spans="1:6" x14ac:dyDescent="0.2">
      <c r="A54" s="133" t="s">
        <v>21</v>
      </c>
      <c r="B54" s="134"/>
      <c r="C54" s="135">
        <v>443060</v>
      </c>
      <c r="D54" s="2"/>
      <c r="E54" s="2"/>
      <c r="F54" s="2"/>
    </row>
    <row r="55" spans="1:6" x14ac:dyDescent="0.2">
      <c r="A55" s="7"/>
      <c r="B55" s="61"/>
      <c r="C55" s="2"/>
      <c r="D55" s="2"/>
      <c r="E55" s="2"/>
      <c r="F55" s="2"/>
    </row>
    <row r="56" spans="1:6" x14ac:dyDescent="0.2">
      <c r="A56" s="32" t="s">
        <v>80</v>
      </c>
      <c r="B56" s="62"/>
      <c r="C56" s="33"/>
      <c r="D56" s="33"/>
      <c r="E56" s="33"/>
      <c r="F56" s="33"/>
    </row>
    <row r="57" spans="1:6" x14ac:dyDescent="0.2">
      <c r="A57" s="33" t="s">
        <v>68</v>
      </c>
      <c r="B57" s="5"/>
      <c r="C57" s="34"/>
      <c r="D57" s="34"/>
      <c r="E57" s="34"/>
      <c r="F57" s="34"/>
    </row>
    <row r="58" spans="1:6" x14ac:dyDescent="0.2">
      <c r="A58" s="33" t="s">
        <v>69</v>
      </c>
      <c r="B58" s="5"/>
    </row>
    <row r="59" spans="1:6" x14ac:dyDescent="0.2">
      <c r="A59" s="32" t="s">
        <v>70</v>
      </c>
      <c r="B59" s="62"/>
    </row>
    <row r="60" spans="1:6" x14ac:dyDescent="0.2">
      <c r="A60" s="8" t="s">
        <v>71</v>
      </c>
      <c r="B60" s="63"/>
    </row>
  </sheetData>
  <mergeCells count="6">
    <mergeCell ref="A49:C49"/>
    <mergeCell ref="G5:K5"/>
    <mergeCell ref="G6:G7"/>
    <mergeCell ref="H6:I6"/>
    <mergeCell ref="J6:K6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Carolina</cp:lastModifiedBy>
  <cp:lastPrinted>2020-05-13T12:00:10Z</cp:lastPrinted>
  <dcterms:created xsi:type="dcterms:W3CDTF">2011-02-09T11:40:07Z</dcterms:created>
  <dcterms:modified xsi:type="dcterms:W3CDTF">2020-07-08T13:19:00Z</dcterms:modified>
</cp:coreProperties>
</file>